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 firstSheet="1" activeTab="1"/>
  </bookViews>
  <sheets>
    <sheet name="СВОД" sheetId="1" r:id="rId1"/>
    <sheet name="СТ.210" sheetId="2" r:id="rId2"/>
    <sheet name="СТ.210 (2)" sheetId="8" r:id="rId3"/>
    <sheet name="соц вып" sheetId="3" r:id="rId4"/>
    <sheet name="налоги" sheetId="4" r:id="rId5"/>
    <sheet name="В.р. 810" sheetId="5" r:id="rId6"/>
    <sheet name="прочие кроме закупок" sheetId="6" r:id="rId7"/>
    <sheet name="закупки" sheetId="7" r:id="rId8"/>
  </sheets>
  <definedNames>
    <definedName name="bssPhr100" localSheetId="0">СВОД!$A$68</definedName>
    <definedName name="bssPhr101" localSheetId="0">СВОД!$A$69</definedName>
    <definedName name="bssPhr109" localSheetId="0">СВОД!#REF!</definedName>
    <definedName name="bssPhr110" localSheetId="0">СВОД!#REF!</definedName>
    <definedName name="bssPhr111" localSheetId="0">СВОД!#REF!</definedName>
    <definedName name="bssPhr112" localSheetId="0">СВОД!#REF!</definedName>
    <definedName name="bssPhr113" localSheetId="0">СВОД!#REF!</definedName>
    <definedName name="bssPhr114" localSheetId="0">СВОД!#REF!</definedName>
    <definedName name="bssPhr115" localSheetId="0">СВОД!#REF!</definedName>
    <definedName name="bssPhr116" localSheetId="0">СВОД!#REF!</definedName>
    <definedName name="bssPhr117" localSheetId="0">СВОД!#REF!</definedName>
    <definedName name="bssPhr118" localSheetId="0">СВОД!#REF!</definedName>
    <definedName name="bssPhr119" localSheetId="0">СВОД!#REF!</definedName>
    <definedName name="bssPhr120" localSheetId="0">СВОД!#REF!</definedName>
    <definedName name="bssPhr121" localSheetId="0">СВОД!#REF!</definedName>
    <definedName name="bssPhr122" localSheetId="0">СВОД!#REF!</definedName>
    <definedName name="bssPhr123" localSheetId="0">СВОД!#REF!</definedName>
    <definedName name="bssPhr129" localSheetId="0">СВОД!#REF!</definedName>
    <definedName name="bssPhr130" localSheetId="0">СВОД!#REF!</definedName>
    <definedName name="bssPhr140" localSheetId="0">СВОД!#REF!</definedName>
    <definedName name="bssPhr141" localSheetId="0">СВОД!#REF!</definedName>
    <definedName name="bssPhr142" localSheetId="0">СВОД!#REF!</definedName>
    <definedName name="bssPhr143" localSheetId="0">СВОД!#REF!</definedName>
    <definedName name="bssPhr144" localSheetId="0">СВОД!#REF!</definedName>
    <definedName name="bssPhr145" localSheetId="0">СВОД!#REF!</definedName>
    <definedName name="bssPhr146" localSheetId="0">СВОД!#REF!</definedName>
    <definedName name="bssPhr147" localSheetId="0">СВОД!#REF!</definedName>
    <definedName name="bssPhr148" localSheetId="0">СВОД!#REF!</definedName>
    <definedName name="bssPhr149" localSheetId="0">СВОД!#REF!</definedName>
    <definedName name="bssPhr154" localSheetId="0">СВОД!#REF!</definedName>
    <definedName name="bssPhr155" localSheetId="0">СВОД!#REF!</definedName>
    <definedName name="bssPhr156" localSheetId="0">СВОД!#REF!</definedName>
    <definedName name="bssPhr157" localSheetId="0">СВОД!#REF!</definedName>
    <definedName name="bssPhr163" localSheetId="0">СВОД!#REF!</definedName>
    <definedName name="bssPhr164" localSheetId="0">СВОД!#REF!</definedName>
    <definedName name="bssPhr165" localSheetId="0">СВОД!#REF!</definedName>
    <definedName name="bssPhr166" localSheetId="0">СВОД!#REF!</definedName>
    <definedName name="bssPhr167" localSheetId="0">СВОД!#REF!</definedName>
    <definedName name="bssPhr168" localSheetId="0">СВОД!#REF!</definedName>
    <definedName name="bssPhr174" localSheetId="0">СВОД!$A$165</definedName>
    <definedName name="bssPhr175" localSheetId="0">СВОД!$A$167</definedName>
    <definedName name="bssPhr183" localSheetId="0">СВОД!#REF!</definedName>
    <definedName name="bssPhr184" localSheetId="0">СВОД!$A$181</definedName>
    <definedName name="bssPhr185" localSheetId="0">СВОД!$A$182</definedName>
    <definedName name="bssPhr194" localSheetId="0">СВОД!#REF!</definedName>
    <definedName name="bssPhr195" localSheetId="0">СВОД!#REF!</definedName>
    <definedName name="bssPhr196" localSheetId="0">СВОД!#REF!</definedName>
    <definedName name="bssPhr197" localSheetId="0">СВОД!#REF!</definedName>
    <definedName name="bssPhr198" localSheetId="0">СВОД!#REF!</definedName>
    <definedName name="bssPhr199" localSheetId="0">СВОД!#REF!</definedName>
    <definedName name="bssPhr200" localSheetId="0">СВОД!#REF!</definedName>
    <definedName name="bssPhr201" localSheetId="0">СВОД!#REF!</definedName>
    <definedName name="bssPhr202" localSheetId="0">СВОД!#REF!</definedName>
    <definedName name="bssPhr203" localSheetId="0">СВОД!#REF!</definedName>
    <definedName name="bssPhr204" localSheetId="0">СВОД!#REF!</definedName>
    <definedName name="bssPhr212" localSheetId="0">СВОД!#REF!</definedName>
    <definedName name="bssPhr213" localSheetId="0">СВОД!#REF!</definedName>
    <definedName name="bssPhr214" localSheetId="0">СВОД!#REF!</definedName>
    <definedName name="bssPhr215" localSheetId="0">СВОД!#REF!</definedName>
    <definedName name="bssPhr223" localSheetId="0">СВОД!#REF!</definedName>
    <definedName name="bssPhr224" localSheetId="0">СВОД!#REF!</definedName>
    <definedName name="bssPhr226" localSheetId="0">СВОД!#REF!</definedName>
    <definedName name="bssPhr230" localSheetId="0">СВОД!#REF!</definedName>
    <definedName name="bssPhr234" localSheetId="0">СВОД!#REF!</definedName>
    <definedName name="bssPhr238" localSheetId="0">СВОД!#REF!</definedName>
    <definedName name="bssPhr242" localSheetId="0">СВОД!#REF!</definedName>
    <definedName name="bssPhr251" localSheetId="0">СВОД!#REF!</definedName>
    <definedName name="bssPhr252" localSheetId="0">СВОД!#REF!</definedName>
    <definedName name="bssPhr253" localSheetId="0">СВОД!#REF!</definedName>
    <definedName name="bssPhr254" localSheetId="0">СВОД!#REF!</definedName>
    <definedName name="bssPhr257" localSheetId="0">СВОД!#REF!</definedName>
    <definedName name="bssPhr258" localSheetId="0">СВОД!#REF!</definedName>
    <definedName name="bssPhr268" localSheetId="0">СВОД!#REF!</definedName>
    <definedName name="bssPhr269" localSheetId="0">СВОД!#REF!</definedName>
    <definedName name="bssPhr270" localSheetId="0">СВОД!#REF!</definedName>
    <definedName name="bssPhr271" localSheetId="0">СВОД!#REF!</definedName>
    <definedName name="bssPhr272" localSheetId="0">СВОД!#REF!</definedName>
    <definedName name="bssPhr273" localSheetId="0">СВОД!#REF!</definedName>
    <definedName name="bssPhr274" localSheetId="0">СВОД!#REF!</definedName>
    <definedName name="bssPhr275" localSheetId="0">СВОД!#REF!</definedName>
    <definedName name="bssPhr277" localSheetId="0">СВОД!#REF!</definedName>
    <definedName name="bssPhr278" localSheetId="0">СВОД!#REF!</definedName>
    <definedName name="bssPhr279" localSheetId="0">СВОД!#REF!</definedName>
    <definedName name="bssPhr280" localSheetId="0">СВОД!#REF!</definedName>
    <definedName name="bssPhr282" localSheetId="0">СВОД!#REF!</definedName>
    <definedName name="bssPhr283" localSheetId="0">СВОД!#REF!</definedName>
    <definedName name="bssPhr284" localSheetId="0">СВОД!#REF!</definedName>
    <definedName name="bssPhr285" localSheetId="0">СВОД!#REF!</definedName>
    <definedName name="bssPhr287" localSheetId="0">СВОД!#REF!</definedName>
    <definedName name="bssPhr288" localSheetId="0">СВОД!#REF!</definedName>
    <definedName name="bssPhr296" localSheetId="0">СВОД!#REF!</definedName>
    <definedName name="bssPhr297" localSheetId="0">СВОД!#REF!</definedName>
    <definedName name="bssPhr298" localSheetId="0">СВОД!#REF!</definedName>
    <definedName name="bssPhr299" localSheetId="0">СВОД!#REF!</definedName>
    <definedName name="bssPhr301" localSheetId="0">СВОД!#REF!</definedName>
    <definedName name="bssPhr302" localSheetId="0">СВОД!#REF!</definedName>
    <definedName name="bssPhr304" localSheetId="0">СВОД!#REF!</definedName>
    <definedName name="bssPhr305" localSheetId="0">СВОД!#REF!</definedName>
    <definedName name="bssPhr306" localSheetId="0">СВОД!#REF!</definedName>
    <definedName name="bssPhr315" localSheetId="0">СВОД!#REF!</definedName>
    <definedName name="bssPhr316" localSheetId="0">СВОД!#REF!</definedName>
    <definedName name="bssPhr317" localSheetId="0">СВОД!#REF!</definedName>
    <definedName name="bssPhr318" localSheetId="0">СВОД!#REF!</definedName>
    <definedName name="bssPhr327" localSheetId="0">СВОД!#REF!</definedName>
    <definedName name="bssPhr328" localSheetId="0">СВОД!#REF!</definedName>
    <definedName name="bssPhr329" localSheetId="0">СВОД!#REF!</definedName>
    <definedName name="bssPhr330" localSheetId="0">СВОД!#REF!</definedName>
    <definedName name="bssPhr62" localSheetId="0">СВОД!#REF!</definedName>
    <definedName name="bssPhr63" localSheetId="0">СВОД!#REF!</definedName>
    <definedName name="bssPhr64" localSheetId="0">СВОД!#REF!</definedName>
    <definedName name="bssPhr65" localSheetId="0">СВОД!#REF!</definedName>
    <definedName name="bssPhr66" localSheetId="0">СВОД!#REF!</definedName>
    <definedName name="bssPhr67" localSheetId="0">СВОД!#REF!</definedName>
    <definedName name="bssPhr76" localSheetId="0">СВОД!$A$39</definedName>
    <definedName name="bssPhr77" localSheetId="0">СВОД!$A$40</definedName>
    <definedName name="bssPhr78" localSheetId="0">СВОД!$A$42</definedName>
    <definedName name="bssPhr79" localSheetId="0">СВОД!$A$43</definedName>
    <definedName name="bssPhr80" localSheetId="0">СВОД!$B$44</definedName>
    <definedName name="bssPhr81" localSheetId="0">СВОД!$A$45</definedName>
    <definedName name="bssPhr82" localSheetId="0">СВОД!$A$46</definedName>
    <definedName name="bssPhr83" localSheetId="0">СВОД!$A$47</definedName>
    <definedName name="bssPhr86" localSheetId="0">СВОД!$A$50</definedName>
    <definedName name="bssPhr87" localSheetId="0">СВОД!$B$51</definedName>
    <definedName name="bssPhr88" localSheetId="0">СВОД!$A$52</definedName>
    <definedName name="bssPhr89" localSheetId="0">СВОД!$A$53</definedName>
    <definedName name="bssPhr90" localSheetId="0">СВОД!$A$54</definedName>
    <definedName name="bssPhr98" localSheetId="0">СВОД!$A$65</definedName>
    <definedName name="bssPhr99" localSheetId="0">СВОД!$D$65</definedName>
    <definedName name="ZAP0VLE2QK" localSheetId="0">СВОД!#REF!</definedName>
    <definedName name="ZAP10BI2SS" localSheetId="0">СВОД!#REF!</definedName>
    <definedName name="ZAP124Q2U9" localSheetId="0">СВОД!$B$68</definedName>
    <definedName name="ZAP129U30E" localSheetId="0">СВОД!$B$42</definedName>
    <definedName name="ZAP12HK2U9" localSheetId="0">СВОД!#REF!</definedName>
    <definedName name="ZAP12JK306" localSheetId="0">СВОД!#REF!</definedName>
    <definedName name="ZAP13JS2VH" localSheetId="0">СВОД!#REF!</definedName>
    <definedName name="ZAP13OM31I" localSheetId="0">СВОД!$B$181</definedName>
    <definedName name="ZAP143A2VO" localSheetId="0">СВОД!#REF!</definedName>
    <definedName name="ZAP14KC30V" localSheetId="0">СВОД!#REF!</definedName>
    <definedName name="ZAP14NC30J" localSheetId="0">СВОД!$C$68</definedName>
    <definedName name="ZAP14VU2TQ" localSheetId="0">СВОД!#REF!</definedName>
    <definedName name="ZAP15022TS" localSheetId="0">СВОД!$B$167</definedName>
    <definedName name="ZAP156M30U" localSheetId="0">СВОД!#REF!</definedName>
    <definedName name="ZAP157830C" localSheetId="0">СВОД!#REF!</definedName>
    <definedName name="ZAP158C33P" localSheetId="0">СВОД!#REF!</definedName>
    <definedName name="ZAP15CA318" localSheetId="0">СВОД!$D$42</definedName>
    <definedName name="ZAP15KU32H" localSheetId="0">СВОД!#REF!</definedName>
    <definedName name="ZAP15PQ31J" localSheetId="0">СВОД!#REF!</definedName>
    <definedName name="ZAP1636361" localSheetId="0">СВОД!#REF!</definedName>
    <definedName name="ZAP16PU32M" localSheetId="0">СВОД!#REF!</definedName>
    <definedName name="ZAP172K371" localSheetId="0">СВОД!#REF!</definedName>
    <definedName name="ZAP174E32R" localSheetId="0">СВОД!#REF!</definedName>
    <definedName name="ZAP17M233S" localSheetId="0">СВОД!$C$181</definedName>
    <definedName name="ZAP17NK31G" localSheetId="0">СВОД!$D$68</definedName>
    <definedName name="ZAP17PU30H" localSheetId="0">СВОД!#REF!</definedName>
    <definedName name="ZAP17QK31V" localSheetId="0">СВОД!#REF!</definedName>
    <definedName name="ZAP17RK321" localSheetId="0">СВОД!$C$167</definedName>
    <definedName name="ZAP18BA33G" localSheetId="0">СВОД!#REF!</definedName>
    <definedName name="ZAP18Q632L" localSheetId="0">СВОД!#REF!</definedName>
    <definedName name="ZAP198831R" localSheetId="0">СВОД!#REF!</definedName>
    <definedName name="ZAP19BI344" localSheetId="0">СВОД!$E$42</definedName>
    <definedName name="ZAP1AB830L" localSheetId="0">СВОД!#REF!</definedName>
    <definedName name="ZAP1AFS35L" localSheetId="0">СВОД!#REF!</definedName>
    <definedName name="ZAP1AFU37A" localSheetId="0">СВОД!#REF!</definedName>
    <definedName name="ZAP1ANE34L" localSheetId="0">СВОД!#REF!</definedName>
    <definedName name="ZAP1B1833D" localSheetId="0">СВОД!#REF!</definedName>
    <definedName name="ZAP1B1E390" localSheetId="0">СВОД!#REF!</definedName>
    <definedName name="ZAP1BJU369" localSheetId="0">СВОД!#REF!</definedName>
    <definedName name="ZAP1BKM34V" localSheetId="0">СВОД!#REF!</definedName>
    <definedName name="ZAP1BMI33N" localSheetId="0">СВОД!#REF!</definedName>
    <definedName name="ZAP1BPM341" localSheetId="0">СВОД!#REF!</definedName>
    <definedName name="ZAP1BRI343" localSheetId="0">СВОД!$D$167</definedName>
    <definedName name="ZAP1BTG35T" localSheetId="0">СВОД!$E$68</definedName>
    <definedName name="ZAP1CFU2UI" localSheetId="0">СВОД!#REF!</definedName>
    <definedName name="ZAP1CMK322" localSheetId="0">СВОД!#REF!</definedName>
    <definedName name="ZAP1COU36D" localSheetId="0">СВОД!$D$181</definedName>
    <definedName name="ZAP1CQO30O" localSheetId="0">СВОД!#REF!</definedName>
    <definedName name="ZAP1D0833J" localSheetId="0">СВОД!#REF!</definedName>
    <definedName name="ZAP1D1C379" localSheetId="0">СВОД!#REF!</definedName>
    <definedName name="ZAP1DKI369" localSheetId="0">СВОД!#REF!</definedName>
    <definedName name="ZAP1DMM3AM" localSheetId="0">СВОД!#REF!</definedName>
    <definedName name="ZAP1E1Q39U" localSheetId="0">СВОД!#REF!</definedName>
    <definedName name="ZAP1F783AH" localSheetId="0">СВОД!$F$42</definedName>
    <definedName name="ZAP1F8030Q" localSheetId="0">СВОД!#REF!</definedName>
    <definedName name="ZAP1FEM32N" localSheetId="0">СВОД!#REF!</definedName>
    <definedName name="ZAP1FGO34T" localSheetId="0">СВОД!#REF!</definedName>
    <definedName name="ZAP1FIE389" localSheetId="0">СВОД!#REF!</definedName>
    <definedName name="ZAP1FJS37O" localSheetId="0">СВОД!#REF!</definedName>
    <definedName name="ZAP1FKM38A" localSheetId="0">СВОД!#REF!</definedName>
    <definedName name="ZAP1FLQ36C" localSheetId="0">СВОД!#REF!</definedName>
    <definedName name="ZAP1FUE376" localSheetId="0">СВОД!$D$57</definedName>
    <definedName name="ZAP1G1U33F" localSheetId="0">СВОД!#REF!</definedName>
    <definedName name="ZAP1G20377" localSheetId="0">СВОД!$C$72</definedName>
    <definedName name="ZAP1G4G328" localSheetId="0">СВОД!#REF!</definedName>
    <definedName name="ZAP1G543AR" localSheetId="0">СВОД!$D$72</definedName>
    <definedName name="ZAP1G7U332" localSheetId="0">СВОД!$D$43</definedName>
    <definedName name="ZAP1G8E333" localSheetId="0">СВОД!$D$50</definedName>
    <definedName name="ZAP1G8I37T" localSheetId="0">СВОД!$C$185</definedName>
    <definedName name="ZAP1G8I385" localSheetId="0">СВОД!#REF!</definedName>
    <definedName name="ZAP1GBO393" localSheetId="0">СВОД!#REF!</definedName>
    <definedName name="ZAP1GNA36A" localSheetId="0">СВОД!#REF!</definedName>
    <definedName name="ZAP1H1U35S" localSheetId="0">СВОД!#REF!</definedName>
    <definedName name="ZAP1H4E384" localSheetId="0">СВОД!$E$167</definedName>
    <definedName name="ZAP1H4M334" localSheetId="0">СВОД!#REF!</definedName>
    <definedName name="ZAP1H54358" localSheetId="0">СВОД!#REF!</definedName>
    <definedName name="ZAP1H86384" localSheetId="0">СВОД!#REF!</definedName>
    <definedName name="ZAP1H8C35P" localSheetId="0">СВОД!$B$57</definedName>
    <definedName name="ZAP1H8M359" localSheetId="0">СВОД!#REF!</definedName>
    <definedName name="ZAP1HHS398" localSheetId="0">СВОД!#REF!</definedName>
    <definedName name="ZAP1HII30R" localSheetId="0">СВОД!#REF!</definedName>
    <definedName name="ZAP1HNE3BP" localSheetId="0">СВОД!#REF!</definedName>
    <definedName name="ZAP1HO6397" localSheetId="0">СВОД!#REF!</definedName>
    <definedName name="ZAP1HRQ3DO" localSheetId="0">СВОД!#REF!</definedName>
    <definedName name="ZAP1HSS395" localSheetId="0">СВОД!$F$68</definedName>
    <definedName name="ZAP1HT636J" localSheetId="0">СВОД!#REF!</definedName>
    <definedName name="ZAP1HUI38R" localSheetId="0">СВОД!$A$13</definedName>
    <definedName name="ZAP1I5I368" localSheetId="0">СВОД!#REF!</definedName>
    <definedName name="ZAP1IMG36I" localSheetId="0">СВОД!#REF!</definedName>
    <definedName name="ZAP1IS439F" localSheetId="0">СВОД!$E$181</definedName>
    <definedName name="ZAP1J1M37F" localSheetId="0">СВОД!$A$63</definedName>
    <definedName name="ZAP1J3A3A6" localSheetId="0">СВОД!$C$171</definedName>
    <definedName name="ZAP1J76395" localSheetId="0">СВОД!#REF!</definedName>
    <definedName name="ZAP1JGS38K" localSheetId="0">СВОД!$A$37</definedName>
    <definedName name="ZAP1JK438V" localSheetId="0">СВОД!#REF!</definedName>
    <definedName name="ZAP1JOI394" localSheetId="0">СВОД!$A$2</definedName>
    <definedName name="ZAP1KHI37G" localSheetId="0">СВОД!$E$43</definedName>
    <definedName name="ZAP1KI430R" localSheetId="0">СВОД!#REF!</definedName>
    <definedName name="ZAP1KIG37H" localSheetId="0">СВОД!$E$50</definedName>
    <definedName name="ZAP1KMM38F" localSheetId="0">СВОД!#REF!</definedName>
    <definedName name="ZAP1L243A4" localSheetId="0">СВОД!#REF!</definedName>
    <definedName name="ZAP1L2C38K" localSheetId="0">СВОД!#REF!</definedName>
    <definedName name="ZAP1L2E399" localSheetId="0">СВОД!$E$57</definedName>
    <definedName name="ZAP1L4E393" localSheetId="0">СВОД!#REF!</definedName>
    <definedName name="ZAP1LAE3A7" localSheetId="0">СВОД!#REF!</definedName>
    <definedName name="ZAP1LDS36F" localSheetId="0">СВОД!#REF!</definedName>
    <definedName name="ZAP1LN439E" localSheetId="0">СВОД!#REF!</definedName>
    <definedName name="ZAP1LNC3BA" localSheetId="0">СВОД!#REF!</definedName>
    <definedName name="ZAP1LQM39F" localSheetId="0">СВОД!#REF!</definedName>
    <definedName name="ZAP1LRC3A4" localSheetId="0">СВОД!#REF!</definedName>
    <definedName name="ZAP1LS03BH" localSheetId="0">СВОД!$A$119</definedName>
    <definedName name="ZAP1LTA39K" localSheetId="0">СВОД!$D$185</definedName>
    <definedName name="ZAP1LTA3B6" localSheetId="0">СВОД!#REF!</definedName>
    <definedName name="ZAP1LU839G" localSheetId="0">СВОД!#REF!</definedName>
    <definedName name="ZAP1LVI36N" localSheetId="0">СВОД!#REF!</definedName>
    <definedName name="ZAP1M1C36O" localSheetId="0">СВОД!#REF!</definedName>
    <definedName name="ZAP1M1O3EA" localSheetId="0">СВОД!#REF!</definedName>
    <definedName name="ZAP1M1Q39H" localSheetId="0">СВОД!#REF!</definedName>
    <definedName name="ZAP1M343C5" localSheetId="0">СВОД!#REF!</definedName>
    <definedName name="ZAP1M4I3C6" localSheetId="0">СВОД!#REF!</definedName>
    <definedName name="ZAP1M4M38A" localSheetId="0">СВОД!#REF!</definedName>
    <definedName name="ZAP1M5036Q" localSheetId="0">СВОД!$B$185</definedName>
    <definedName name="ZAP1M8C3B1" localSheetId="0">СВОД!#REF!</definedName>
    <definedName name="ZAP1M8M399" localSheetId="0">СВОД!#REF!</definedName>
    <definedName name="ZAP1M8M3CF" localSheetId="0">СВОД!#REF!</definedName>
    <definedName name="ZAP1MC03BU" localSheetId="0">СВОД!#REF!</definedName>
    <definedName name="ZAP1MCQ3AK" localSheetId="0">СВОД!#REF!</definedName>
    <definedName name="ZAP1MEQ3C8" localSheetId="0">СВОД!#REF!</definedName>
    <definedName name="ZAP1MGG37D" localSheetId="0">СВОД!#REF!</definedName>
    <definedName name="ZAP1MKI3CB" localSheetId="0">СВОД!#REF!</definedName>
    <definedName name="ZAP1ML6391" localSheetId="0">СВОД!#REF!</definedName>
    <definedName name="ZAP1MMG3B7" localSheetId="0">СВОД!#REF!</definedName>
    <definedName name="ZAP1MMU37A" localSheetId="0">СВОД!$B$72</definedName>
    <definedName name="ZAP1MNG3CS" localSheetId="0">СВОД!#REF!</definedName>
    <definedName name="ZAP1MV039R" localSheetId="0">СВОД!#REF!</definedName>
    <definedName name="ZAP1N1A36K" localSheetId="0">СВОД!#REF!</definedName>
    <definedName name="ZAP1N303BS" localSheetId="0">СВОД!$E$72</definedName>
    <definedName name="ZAP1N8K388" localSheetId="0">СВОД!#REF!</definedName>
    <definedName name="ZAP1N9U3ED" localSheetId="0">СВОД!$G$42</definedName>
    <definedName name="ZAP1NG6368" localSheetId="0">СВОД!#REF!</definedName>
    <definedName name="ZAP1NHA3B5" localSheetId="0">СВОД!#REF!</definedName>
    <definedName name="ZAP1NHC36N" localSheetId="0">СВОД!#REF!</definedName>
    <definedName name="ZAP1NHC3BN" localSheetId="0">СВОД!#REF!</definedName>
    <definedName name="ZAP1NHK36R" localSheetId="0">СВОД!#REF!</definedName>
    <definedName name="ZAP1NNQ3AC" localSheetId="0">СВОД!$B$171</definedName>
    <definedName name="ZAP1O4K3C8" localSheetId="0">СВОД!#REF!</definedName>
    <definedName name="ZAP1O52383" localSheetId="0">СВОД!#REF!</definedName>
    <definedName name="ZAP1O8K384" localSheetId="0">СВОД!#REF!</definedName>
    <definedName name="ZAP1O8U3AH" localSheetId="0">СВОД!#REF!</definedName>
    <definedName name="ZAP1OH43BR" localSheetId="0">СВОД!#REF!</definedName>
    <definedName name="ZAP1OLI3B2" localSheetId="0">СВОД!#REF!</definedName>
    <definedName name="ZAP1PBQ3A9" localSheetId="0">СВОД!#REF!</definedName>
    <definedName name="ZAP1PEM39J" localSheetId="0">СВОД!#REF!</definedName>
    <definedName name="ZAP1PF43EF" localSheetId="0">СВОД!#REF!</definedName>
    <definedName name="ZAP1PPK39A" localSheetId="0">СВОД!#REF!</definedName>
    <definedName name="ZAP1PQQ34M" localSheetId="0">СВОД!#REF!</definedName>
    <definedName name="ZAP1Q1K3C9" localSheetId="0">СВОД!$D$171</definedName>
    <definedName name="ZAP1QCO3AN" localSheetId="0">СВОД!$F$43</definedName>
    <definedName name="ZAP1QE43AO" localSheetId="0">СВОД!$F$50</definedName>
    <definedName name="ZAP1QGU360" localSheetId="0">СВОД!#REF!</definedName>
    <definedName name="ZAP1QJ23AD" localSheetId="0">СВОД!$A$100</definedName>
    <definedName name="ZAP1QN03B0" localSheetId="0">СВОД!#REF!</definedName>
    <definedName name="ZAP1QP03BO" localSheetId="0">СВОД!$F$57</definedName>
    <definedName name="ZAP1QQ23AB" localSheetId="0">СВОД!$A$158</definedName>
    <definedName name="ZAP1RBS3B5" localSheetId="0">СВОД!#REF!</definedName>
    <definedName name="ZAP1RFE3B6" localSheetId="0">СВОД!#REF!</definedName>
    <definedName name="ZAP1RHU3FA" localSheetId="0">СВОД!#REF!</definedName>
    <definedName name="ZAP1RJ03B7" localSheetId="0">СВОД!#REF!</definedName>
    <definedName name="ZAP1RJE3ID" localSheetId="0">СВОД!#REF!</definedName>
    <definedName name="ZAP1RJI38B" localSheetId="0">СВОД!#REF!</definedName>
    <definedName name="ZAP1RMI3B8" localSheetId="0">СВОД!#REF!</definedName>
    <definedName name="ZAP1RQ43B9" localSheetId="0">СВОД!#REF!</definedName>
    <definedName name="ZAP1RT83BF" localSheetId="0">СВОД!$A$7</definedName>
    <definedName name="ZAP1RTM3BA" localSheetId="0">СВОД!#REF!</definedName>
    <definedName name="ZAP1S0M3BR" localSheetId="0">СВОД!$G$40</definedName>
    <definedName name="ZAP1S3A3B4" localSheetId="0">СВОД!#REF!</definedName>
    <definedName name="ZAP1SAI36J" localSheetId="0">СВОД!#REF!</definedName>
    <definedName name="ZAP1SJQ3BD" localSheetId="0">СВОД!#REF!</definedName>
    <definedName name="ZAP1SP23BP" localSheetId="0">СВОД!$A$187</definedName>
    <definedName name="ZAP1SU034G" localSheetId="0">СВОД!#REF!</definedName>
    <definedName name="ZAP1SVI3FD" localSheetId="0">СВОД!$A$8</definedName>
    <definedName name="ZAP1T4A39R" localSheetId="0">СВОД!#REF!</definedName>
    <definedName name="ZAP1T5C3CC" localSheetId="0">СВОД!#REF!</definedName>
    <definedName name="ZAP1T7C3BF" localSheetId="0">СВОД!#REF!</definedName>
    <definedName name="ZAP1T9A3A3" localSheetId="0">СВОД!$A$12</definedName>
    <definedName name="ZAP1TCU3CR" localSheetId="0">СВОД!#REF!</definedName>
    <definedName name="ZAP1TGS3BG" localSheetId="0">СВОД!$A$78</definedName>
    <definedName name="ZAP1TL43AV" localSheetId="0">СВОД!$A$36</definedName>
    <definedName name="ZAP1TMG3B0" localSheetId="0">СВОД!$A$62</definedName>
    <definedName name="ZAP1TTM3BH" localSheetId="0">СВОД!#REF!</definedName>
    <definedName name="ZAP1U9I3E4" localSheetId="0">СВОД!#REF!</definedName>
    <definedName name="ZAP1UAC358" localSheetId="0">СВОД!#REF!</definedName>
    <definedName name="ZAP1UCK3CP" localSheetId="0">СВОД!#REF!</definedName>
    <definedName name="ZAP1UCM3EN" localSheetId="0">СВОД!$A$114</definedName>
    <definedName name="ZAP1UDC3E7" localSheetId="0">СВОД!#REF!</definedName>
    <definedName name="ZAP1UDS3D0" localSheetId="0">СВОД!#REF!</definedName>
    <definedName name="ZAP1UF43BK" localSheetId="0">СВОД!#REF!</definedName>
    <definedName name="ZAP1UMU3D9" localSheetId="0">СВОД!#REF!</definedName>
    <definedName name="ZAP1UOU3DV" localSheetId="0">СВОД!$A$74</definedName>
    <definedName name="ZAP1UR43BN" localSheetId="0">СВОД!#REF!</definedName>
    <definedName name="ZAP1UUK3BK" localSheetId="0">СВОД!$A$118</definedName>
    <definedName name="ZAP1V423BN" localSheetId="0">СВОД!#REF!</definedName>
    <definedName name="ZAP1V4I39I" localSheetId="0">СВОД!$B$69</definedName>
    <definedName name="ZAP1V5E3BO" localSheetId="0">СВОД!#REF!</definedName>
    <definedName name="ZAP1V6Q3BP" localSheetId="0">СВОД!#REF!</definedName>
    <definedName name="ZAP1V7A3B0" localSheetId="0">СВОД!#REF!</definedName>
    <definedName name="ZAP1V863BQ" localSheetId="0">СВОД!#REF!</definedName>
    <definedName name="ZAP1V9I3BR" localSheetId="0">СВОД!#REF!</definedName>
    <definedName name="ZAP1V9Q3EN" localSheetId="0">СВОД!#REF!</definedName>
    <definedName name="ZAP1VAU3BS" localSheetId="0">СВОД!#REF!</definedName>
    <definedName name="ZAP1VBE3FC" localSheetId="0">СВОД!#REF!</definedName>
    <definedName name="ZAP1VCA3BT" localSheetId="0">СВОД!#REF!</definedName>
    <definedName name="ZAP1VDM3BU" localSheetId="0">СВОД!#REF!</definedName>
    <definedName name="ZAP1VEK3E7" localSheetId="0">СВОД!#REF!</definedName>
    <definedName name="ZAP1VFS3BO" localSheetId="0">СВОД!#REF!</definedName>
    <definedName name="ZAP1VGU3DL" localSheetId="0">СВОД!#REF!</definedName>
    <definedName name="ZAP1VHM3FP" localSheetId="0">СВОД!#REF!</definedName>
    <definedName name="ZAP1VL63DN" localSheetId="0">СВОД!#REF!</definedName>
    <definedName name="ZAP1VL83DC" localSheetId="0">СВОД!#REF!</definedName>
    <definedName name="ZAP1VNK3G3" localSheetId="0">СВОД!#REF!</definedName>
    <definedName name="ZAP1VQ23ET" localSheetId="0">СВОД!#REF!</definedName>
    <definedName name="ZAP1VQG3CH" localSheetId="0">СВОД!#REF!</definedName>
    <definedName name="ZAP1VQM3I4" localSheetId="0">СВОД!#REF!</definedName>
    <definedName name="ZAP1VRC3D7" localSheetId="0">СВОД!#REF!</definedName>
    <definedName name="ZAP1VSC3E3" localSheetId="0">СВОД!#REF!</definedName>
    <definedName name="ZAP200439T" localSheetId="0">СВОД!#REF!</definedName>
    <definedName name="ZAP203S3AB" localSheetId="0">СВОД!#REF!</definedName>
    <definedName name="ZAP205I3CH" localSheetId="0">СВОД!#REF!</definedName>
    <definedName name="ZAP206039R" localSheetId="0">СВОД!$E$41</definedName>
    <definedName name="ZAP206U3BE" localSheetId="0">СВОД!#REF!</definedName>
    <definedName name="ZAP20BO3CN" localSheetId="0">СВОД!#REF!</definedName>
    <definedName name="ZAP20F83AT" localSheetId="0">СВОД!#REF!</definedName>
    <definedName name="ZAP20JC3E9" localSheetId="0">СВОД!#REF!</definedName>
    <definedName name="ZAP20KS3AF" localSheetId="0">СВОД!#REF!</definedName>
    <definedName name="ZAP20MI3B9" localSheetId="0">СВОД!$F$40</definedName>
    <definedName name="ZAP218Q3DE" localSheetId="0">СВОД!#REF!</definedName>
    <definedName name="ZAP21BG3CH" localSheetId="0">СВОД!$A$173</definedName>
    <definedName name="ZAP21BI3BO" localSheetId="0">СВОД!#REF!</definedName>
    <definedName name="ZAP21BO3DS" localSheetId="0">СВОД!#REF!</definedName>
    <definedName name="ZAP21J83DK" localSheetId="0">СВОД!#REF!</definedName>
    <definedName name="ZAP21JG3E6" localSheetId="0">СВОД!#REF!</definedName>
    <definedName name="ZAP21KE3ER" localSheetId="0">СВОД!#REF!</definedName>
    <definedName name="ZAP21P83E5" localSheetId="0">СВОД!$B$39</definedName>
    <definedName name="ZAP21TC39Q" localSheetId="0">СВОД!#REF!</definedName>
    <definedName name="ZAP21US3CG" localSheetId="0">СВОД!#REF!</definedName>
    <definedName name="ZAP21VM39S" localSheetId="0">СВОД!#REF!</definedName>
    <definedName name="ZAP21VM39U" localSheetId="0">СВОД!$F$65</definedName>
    <definedName name="ZAP222039U" localSheetId="0">СВОД!#REF!</definedName>
    <definedName name="ZAP22203A0" localSheetId="0">СВОД!#REF!</definedName>
    <definedName name="ZAP225O3DJ" localSheetId="0">СВОД!$D$39</definedName>
    <definedName name="ZAP226U3CJ" localSheetId="0">СВОД!#REF!</definedName>
    <definedName name="ZAP227G3C1" localSheetId="0">СВОД!$B$47</definedName>
    <definedName name="ZAP22EA3EI" localSheetId="0">СВОД!#REF!</definedName>
    <definedName name="ZAP22EO3DC" localSheetId="0">СВОД!#REF!</definedName>
    <definedName name="ZAP22HE3DU" localSheetId="0">СВОД!#REF!</definedName>
    <definedName name="ZAP22HM3GV" localSheetId="0">СВОД!$A$32</definedName>
    <definedName name="ZAP22N23E1" localSheetId="0">СВОД!#REF!</definedName>
    <definedName name="ZAP22PE3DF" localSheetId="0">СВОД!#REF!</definedName>
    <definedName name="ZAP22R43D0" localSheetId="0">СВОД!$B$182</definedName>
    <definedName name="ZAP22SC3H2" localSheetId="0">СВОД!$A$58</definedName>
    <definedName name="ZAP230G3J5" localSheetId="0">СВОД!#REF!</definedName>
    <definedName name="ZAP23403EL" localSheetId="0">СВОД!#REF!</definedName>
    <definedName name="ZAP23443DI" localSheetId="0">СВОД!#REF!</definedName>
    <definedName name="ZAP235G3D5" localSheetId="0">СВОД!#REF!</definedName>
    <definedName name="ZAP237Q3BC" localSheetId="0">СВОД!#REF!</definedName>
    <definedName name="ZAP23FM3C9" localSheetId="0">СВОД!#REF!</definedName>
    <definedName name="ZAP23IG3C1" localSheetId="0">СВОД!#REF!</definedName>
    <definedName name="ZAP23JQ3EL" localSheetId="0">СВОД!#REF!</definedName>
    <definedName name="ZAP23L83DF" localSheetId="0">СВОД!#REF!</definedName>
    <definedName name="ZAP23QE3EN" localSheetId="0">СВОД!#REF!</definedName>
    <definedName name="ZAP23RA3CE" localSheetId="0">СВОД!$B$54</definedName>
    <definedName name="ZAP23T83C7" localSheetId="0">СВОД!#REF!</definedName>
    <definedName name="ZAP241S3FE" localSheetId="0">СВОД!#REF!</definedName>
    <definedName name="ZAP24623AB" localSheetId="0">СВОД!#REF!</definedName>
    <definedName name="ZAP249O3F1" localSheetId="0">СВОД!#REF!</definedName>
    <definedName name="ZAP24CM3C6" localSheetId="0">СВОД!#REF!</definedName>
    <definedName name="ZAP24SM3I3" localSheetId="0">СВОД!#REF!</definedName>
    <definedName name="ZAP25223FB" localSheetId="0">СВОД!$E$39</definedName>
    <definedName name="ZAP253G3IE" localSheetId="0">СВОД!#REF!</definedName>
    <definedName name="ZAP254E3G8" localSheetId="0">СВОД!#REF!</definedName>
    <definedName name="ZAP255S3B7" localSheetId="0">СВОД!#REF!</definedName>
    <definedName name="ZAP256C3ES" localSheetId="0">СВОД!#REF!</definedName>
    <definedName name="ZAP256U3D0" localSheetId="0">СВОД!#REF!</definedName>
    <definedName name="ZAP25923E2" localSheetId="0">СВОД!$A$162</definedName>
    <definedName name="ZAP259U3EO" localSheetId="0">СВОД!$A$166</definedName>
    <definedName name="ZAP25CK3E3" localSheetId="0">СВОД!$A$177</definedName>
    <definedName name="ZAP25DG3EP" localSheetId="0">СВОД!$A$180</definedName>
    <definedName name="ZAP25G63JJ" localSheetId="0">СВОД!#REF!</definedName>
    <definedName name="ZAP25K43FS" localSheetId="0">СВОД!$E$40</definedName>
    <definedName name="ZAP25MK3DM" localSheetId="0">СВОД!#REF!</definedName>
    <definedName name="ZAP25OK3DF" localSheetId="0">СВОД!#REF!</definedName>
    <definedName name="ZAP25VQ3FQ" localSheetId="0">СВОД!#REF!</definedName>
    <definedName name="ZAP261G3FR" localSheetId="0">СВОД!$F$39</definedName>
    <definedName name="ZAP26D23DU" localSheetId="0">СВОД!#REF!</definedName>
    <definedName name="ZAP26IS3G1" localSheetId="0">СВОД!#REF!</definedName>
    <definedName name="ZAP26OC3DO" localSheetId="0">СВОД!#REF!</definedName>
    <definedName name="ZAP26U43DT" localSheetId="0">СВОД!#REF!</definedName>
    <definedName name="ZAP26VC3FR" localSheetId="0">СВОД!#REF!</definedName>
    <definedName name="ZAP26VE3JB" localSheetId="0">СВОД!#REF!</definedName>
    <definedName name="ZAP270I3KB" localSheetId="0">СВОД!#REF!</definedName>
    <definedName name="ZAP272Q3HT" localSheetId="0">СВОД!$A$3</definedName>
    <definedName name="ZAP276E3G4" localSheetId="0">СВОД!#REF!</definedName>
    <definedName name="ZAP27CG3II" localSheetId="0">СВОД!#REF!</definedName>
    <definedName name="ZAP27E83BF" localSheetId="0">СВОД!#REF!</definedName>
    <definedName name="ZAP27EO3GT" localSheetId="0">СВОД!#REF!</definedName>
    <definedName name="ZAP27M43D9" localSheetId="0">СВОД!#REF!</definedName>
    <definedName name="ZAP27OU3DA" localSheetId="0">СВОД!#REF!</definedName>
    <definedName name="ZAP27OU3F6" localSheetId="0">СВОД!#REF!</definedName>
    <definedName name="ZAP27QG3JF" localSheetId="0">СВОД!$A$4</definedName>
    <definedName name="ZAP27SQ3ES" localSheetId="0">СВОД!#REF!</definedName>
    <definedName name="ZAP27SS3ES" localSheetId="0">СВОД!#REF!</definedName>
    <definedName name="ZAP28163JQ" localSheetId="0">СВОД!$G$39</definedName>
    <definedName name="ZAP287G3EV" localSheetId="0">СВОД!#REF!</definedName>
    <definedName name="ZAP289G3GO" localSheetId="0">СВОД!#REF!</definedName>
    <definedName name="ZAP28AO3E8" localSheetId="0">СВОД!#REF!</definedName>
    <definedName name="ZAP28CE3EI" localSheetId="0">СВОД!$B$46</definedName>
    <definedName name="ZAP28CG3EJ" localSheetId="0">СВОД!$B$53</definedName>
    <definedName name="ZAP28I63F2" localSheetId="0">СВОД!#REF!</definedName>
    <definedName name="ZAP29263II" localSheetId="0">СВОД!#REF!</definedName>
    <definedName name="ZAP292C3G6" localSheetId="0">СВОД!$E$165</definedName>
    <definedName name="ZAP294K3JR" localSheetId="0">СВОД!#REF!</definedName>
    <definedName name="ZAP29543IP" localSheetId="0">СВОД!$B$65</definedName>
    <definedName name="ZAP295M3FM" localSheetId="0">СВОД!#REF!</definedName>
    <definedName name="ZAP295U3G7" localSheetId="0">СВОД!$E$180</definedName>
    <definedName name="ZAP29GQ3EO" localSheetId="0">СВОД!$D$40</definedName>
    <definedName name="ZAP29OA3GI" localSheetId="0">СВОД!$B$165</definedName>
    <definedName name="ZAP29PE3E5" localSheetId="0">СВОД!#REF!</definedName>
    <definedName name="ZAP29RS3GJ" localSheetId="0">СВОД!$B$180</definedName>
    <definedName name="ZAP29TA3EP" localSheetId="0">СВОД!#REF!</definedName>
    <definedName name="ZAP2A723HC" localSheetId="0">СВОД!#REF!</definedName>
    <definedName name="ZAP2A9A3FH" localSheetId="0">СВОД!#REF!</definedName>
    <definedName name="ZAP2ADC3GP" localSheetId="0">СВОД!$B$45</definedName>
    <definedName name="ZAP2AFQ3G4" localSheetId="0">СВОД!#REF!</definedName>
    <definedName name="ZAP2AK03IM" localSheetId="0">СВОД!#REF!</definedName>
    <definedName name="ZAP2AL83GP" localSheetId="0">СВОД!$B$50</definedName>
    <definedName name="ZAP2AN63HJ" localSheetId="0">СВОД!#REF!</definedName>
    <definedName name="ZAP2AUM3K4" localSheetId="0">СВОД!#REF!</definedName>
    <definedName name="ZAP2AUO3L4" localSheetId="0">СВОД!$C$165</definedName>
    <definedName name="ZAP2B2A3L5" localSheetId="0">СВОД!$C$180</definedName>
    <definedName name="ZAP2BDG3HM" localSheetId="0">СВОД!#REF!</definedName>
    <definedName name="ZAP2BEM3F2" localSheetId="0">СВОД!$A$6</definedName>
    <definedName name="ZAP2BR43JI" localSheetId="0">СВОД!#REF!</definedName>
    <definedName name="ZAP2BVM3F4" localSheetId="0">СВОД!#REF!</definedName>
    <definedName name="ZAP2C3O3MO" localSheetId="0">СВОД!$B$43</definedName>
    <definedName name="ZAP2CC43GS" localSheetId="0">СВОД!#REF!</definedName>
    <definedName name="ZAP2CCM3FE" localSheetId="0">СВОД!#REF!</definedName>
    <definedName name="ZAP2CG83FF" localSheetId="0">СВОД!#REF!</definedName>
    <definedName name="ZAP2CGM3G2" localSheetId="0">СВОД!#REF!</definedName>
    <definedName name="ZAP2CLE3EN" localSheetId="0">СВОД!#REF!</definedName>
    <definedName name="ZAP2CU83DI" localSheetId="0">СВОД!$A$10</definedName>
    <definedName name="ZAP2CUA3DJ" localSheetId="0">СВОД!$A$34</definedName>
    <definedName name="ZAP2CUC3DK" localSheetId="0">СВОД!$A$60</definedName>
    <definedName name="ZAP2CUE3DL" localSheetId="0">СВОД!$A$76</definedName>
    <definedName name="ZAP2CV83DK" localSheetId="0">СВОД!$A$116</definedName>
    <definedName name="ZAP2D0O3DN" localSheetId="0">СВОД!#REF!</definedName>
    <definedName name="ZAP2D0Q3DO" localSheetId="0">СВОД!#REF!</definedName>
    <definedName name="ZAP2D0S3DP" localSheetId="0">СВОД!#REF!</definedName>
    <definedName name="ZAP2D0U3DQ" localSheetId="0">СВОД!#REF!</definedName>
    <definedName name="ZAP2D103DR" localSheetId="0">СВОД!#REF!</definedName>
    <definedName name="ZAP2D123DS" localSheetId="0">СВОД!#REF!</definedName>
    <definedName name="ZAP2D143DT" localSheetId="0">СВОД!#REF!</definedName>
    <definedName name="ZAP2D163DU" localSheetId="0">СВОД!#REF!</definedName>
    <definedName name="ZAP2D403HS" localSheetId="0">СВОД!#REF!</definedName>
    <definedName name="ZAP2D4Q3ET" localSheetId="0">СВОД!#REF!</definedName>
    <definedName name="ZAP2DBU3EV" localSheetId="0">СВОД!#REF!</definedName>
    <definedName name="ZAP2DEK3KO" localSheetId="0">СВОД!$D$67</definedName>
    <definedName name="ZAP2DJ23F1" localSheetId="0">СВОД!$A$160</definedName>
    <definedName name="ZAP2DKM3IR" localSheetId="0">СВОД!#REF!</definedName>
    <definedName name="ZAP2DQ63F3" localSheetId="0">СВОД!$A$175</definedName>
    <definedName name="ZAP2EDI3J0" localSheetId="0">СВОД!#REF!</definedName>
    <definedName name="ZAP2EJ23NA" localSheetId="0">СВОД!$C$65</definedName>
    <definedName name="ZAP2EQM3I5" localSheetId="0">СВОД!#REF!</definedName>
    <definedName name="ZAP2FDI3L1" localSheetId="0">СВОД!#REF!</definedName>
    <definedName name="ZAP2FDO3KJ" localSheetId="0">СВОД!#REF!</definedName>
    <definedName name="ZAP2FIK3KK" localSheetId="0">СВОД!#REF!</definedName>
    <definedName name="ZAP2FRU3IA" localSheetId="0">СВОД!$B$52</definedName>
    <definedName name="ZAP2GCG3IJ" localSheetId="0">СВОД!#REF!</definedName>
    <definedName name="ZAP2GMS3IR" localSheetId="0">СВОД!#REF!</definedName>
    <definedName name="ZAP2GOC3M9" localSheetId="0">СВОД!$A$5</definedName>
    <definedName name="ZAP2H243IR" localSheetId="0">СВОД!#REF!</definedName>
    <definedName name="ZAP2HBE3J3" localSheetId="0">СВОД!$E$65</definedName>
    <definedName name="ZAP2I9G3MM" localSheetId="0">СВОД!#REF!</definedName>
    <definedName name="ZAP2IA23K6" localSheetId="0">СВОД!#REF!</definedName>
    <definedName name="ZAP2IK83JV" localSheetId="0">СВОД!#REF!</definedName>
    <definedName name="ZAP2INI3JK" localSheetId="0">СВОД!#REF!</definedName>
    <definedName name="ZAP2JFK3JJ" localSheetId="0">СВОД!$D$66</definedName>
    <definedName name="ZAP2JS43M2" localSheetId="0">СВОД!#REF!</definedName>
    <definedName name="ZAP2K0Q3K4" localSheetId="0">СВОД!#REF!</definedName>
    <definedName name="ZAP2KII3LB" localSheetId="0">СВОД!#REF!</definedName>
    <definedName name="ZAP2LQM3L4" localSheetId="0">СВОД!#REF!</definedName>
    <definedName name="ZAP2MO23KC" localSheetId="0">СВОД!#REF!</definedName>
    <definedName name="ZAP2NM63NR" localSheetId="0">СВОД!#REF!</definedName>
    <definedName name="ZAP2S6K3LT" localSheetId="0">СВОД!$D$165</definedName>
    <definedName name="ZAP2SA63LU" localSheetId="0">СВОД!$D$180</definedName>
  </definedNames>
  <calcPr calcId="124519"/>
</workbook>
</file>

<file path=xl/calcChain.xml><?xml version="1.0" encoding="utf-8"?>
<calcChain xmlns="http://schemas.openxmlformats.org/spreadsheetml/2006/main">
  <c r="F187" i="7"/>
  <c r="F179"/>
  <c r="F128"/>
  <c r="F127"/>
  <c r="G11" i="4"/>
  <c r="E55"/>
  <c r="E56" s="1"/>
  <c r="E57" s="1"/>
  <c r="G262" i="7"/>
  <c r="G261"/>
  <c r="G265"/>
  <c r="G266" s="1"/>
  <c r="G267" s="1"/>
  <c r="G418" i="1" s="1"/>
  <c r="E191" i="7"/>
  <c r="F126"/>
  <c r="F124"/>
  <c r="F123"/>
  <c r="K23" i="2"/>
  <c r="G243" i="7"/>
  <c r="F208"/>
  <c r="F209"/>
  <c r="F206"/>
  <c r="G259"/>
  <c r="F155"/>
  <c r="F154"/>
  <c r="F156"/>
  <c r="G18" i="2"/>
  <c r="F125" i="7"/>
  <c r="F122"/>
  <c r="F121"/>
  <c r="F120"/>
  <c r="F119"/>
  <c r="F152"/>
  <c r="F205"/>
  <c r="F89" i="8"/>
  <c r="G89"/>
  <c r="D89"/>
  <c r="E89"/>
  <c r="H88"/>
  <c r="G87"/>
  <c r="H87"/>
  <c r="F86"/>
  <c r="G86"/>
  <c r="D86"/>
  <c r="E86"/>
  <c r="H85"/>
  <c r="F84"/>
  <c r="G84"/>
  <c r="D84"/>
  <c r="E84"/>
  <c r="G79"/>
  <c r="E79"/>
  <c r="E77"/>
  <c r="K23"/>
  <c r="D20"/>
  <c r="D22"/>
  <c r="D17"/>
  <c r="K17"/>
  <c r="D16"/>
  <c r="K16"/>
  <c r="D15"/>
  <c r="K20"/>
  <c r="K22"/>
  <c r="H89"/>
  <c r="H86"/>
  <c r="G82"/>
  <c r="H79"/>
  <c r="H77"/>
  <c r="D18"/>
  <c r="D24"/>
  <c r="E82"/>
  <c r="E90"/>
  <c r="H84"/>
  <c r="H82"/>
  <c r="G77"/>
  <c r="K15"/>
  <c r="K18"/>
  <c r="F118" i="7"/>
  <c r="G90" i="8"/>
  <c r="H90"/>
  <c r="K24"/>
  <c r="G244" i="7"/>
  <c r="G20" i="4"/>
  <c r="F197" i="1"/>
  <c r="F198"/>
  <c r="F199"/>
  <c r="F200"/>
  <c r="F201"/>
  <c r="F202"/>
  <c r="F203"/>
  <c r="F204"/>
  <c r="D196"/>
  <c r="E196"/>
  <c r="C196"/>
  <c r="G124"/>
  <c r="G125"/>
  <c r="G126"/>
  <c r="G127"/>
  <c r="G128"/>
  <c r="G129"/>
  <c r="G130"/>
  <c r="G131"/>
  <c r="G132"/>
  <c r="G133"/>
  <c r="G123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381"/>
  <c r="F380"/>
  <c r="F382"/>
  <c r="F383"/>
  <c r="F384"/>
  <c r="F385"/>
  <c r="F386"/>
  <c r="F387"/>
  <c r="F388"/>
  <c r="F389"/>
  <c r="F390"/>
  <c r="F391"/>
  <c r="F392"/>
  <c r="E380"/>
  <c r="B416"/>
  <c r="B417"/>
  <c r="B418"/>
  <c r="B415"/>
  <c r="B409"/>
  <c r="B410"/>
  <c r="B411"/>
  <c r="B412"/>
  <c r="B413"/>
  <c r="B414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378"/>
  <c r="B377"/>
  <c r="E364"/>
  <c r="E365"/>
  <c r="E366"/>
  <c r="E367"/>
  <c r="D365"/>
  <c r="D364"/>
  <c r="D340"/>
  <c r="E340"/>
  <c r="D341"/>
  <c r="E341"/>
  <c r="D342"/>
  <c r="E342"/>
  <c r="D343"/>
  <c r="E343"/>
  <c r="D344"/>
  <c r="E344"/>
  <c r="D345"/>
  <c r="D346"/>
  <c r="E346"/>
  <c r="D347"/>
  <c r="E347"/>
  <c r="D348"/>
  <c r="E348"/>
  <c r="D349"/>
  <c r="E349"/>
  <c r="D350"/>
  <c r="D351"/>
  <c r="D339"/>
  <c r="D277"/>
  <c r="E277"/>
  <c r="F277"/>
  <c r="D278"/>
  <c r="E278"/>
  <c r="F278"/>
  <c r="D279"/>
  <c r="E279"/>
  <c r="D280"/>
  <c r="E280"/>
  <c r="D281"/>
  <c r="E281"/>
  <c r="F281"/>
  <c r="D282"/>
  <c r="E282"/>
  <c r="F282"/>
  <c r="D283"/>
  <c r="E283"/>
  <c r="F283"/>
  <c r="D284"/>
  <c r="E284"/>
  <c r="F284"/>
  <c r="D285"/>
  <c r="E285"/>
  <c r="F285"/>
  <c r="D286"/>
  <c r="E286"/>
  <c r="F286"/>
  <c r="D287"/>
  <c r="E287"/>
  <c r="F287"/>
  <c r="D288"/>
  <c r="E288"/>
  <c r="F288"/>
  <c r="D289"/>
  <c r="E289"/>
  <c r="F289"/>
  <c r="D290"/>
  <c r="E290"/>
  <c r="F290"/>
  <c r="D291"/>
  <c r="E291"/>
  <c r="F291"/>
  <c r="D292"/>
  <c r="E292"/>
  <c r="F292"/>
  <c r="D293"/>
  <c r="E293"/>
  <c r="D294"/>
  <c r="E294"/>
  <c r="F294"/>
  <c r="D295"/>
  <c r="E295"/>
  <c r="D296"/>
  <c r="E296"/>
  <c r="D297"/>
  <c r="E297"/>
  <c r="D298"/>
  <c r="E298"/>
  <c r="D299"/>
  <c r="E299"/>
  <c r="D300"/>
  <c r="E300"/>
  <c r="D301"/>
  <c r="E301"/>
  <c r="F301"/>
  <c r="D302"/>
  <c r="E302"/>
  <c r="F302"/>
  <c r="D303"/>
  <c r="E303"/>
  <c r="D304"/>
  <c r="E304"/>
  <c r="D305"/>
  <c r="E305"/>
  <c r="F305"/>
  <c r="D306"/>
  <c r="E306"/>
  <c r="F306"/>
  <c r="D307"/>
  <c r="E307"/>
  <c r="F307"/>
  <c r="D308"/>
  <c r="E308"/>
  <c r="F308"/>
  <c r="D309"/>
  <c r="E309"/>
  <c r="F309"/>
  <c r="D310"/>
  <c r="E310"/>
  <c r="F310"/>
  <c r="D311"/>
  <c r="E311"/>
  <c r="F311"/>
  <c r="D312"/>
  <c r="E312"/>
  <c r="F312"/>
  <c r="D313"/>
  <c r="E313"/>
  <c r="F313"/>
  <c r="D314"/>
  <c r="E314"/>
  <c r="F314"/>
  <c r="D315"/>
  <c r="E315"/>
  <c r="F315"/>
  <c r="D316"/>
  <c r="E316"/>
  <c r="F316"/>
  <c r="D317"/>
  <c r="E317"/>
  <c r="D318"/>
  <c r="E318"/>
  <c r="F318"/>
  <c r="D319"/>
  <c r="E319"/>
  <c r="D320"/>
  <c r="E320"/>
  <c r="D321"/>
  <c r="E321"/>
  <c r="D322"/>
  <c r="E322"/>
  <c r="D323"/>
  <c r="E323"/>
  <c r="F323"/>
  <c r="D324"/>
  <c r="E324"/>
  <c r="D325"/>
  <c r="E325"/>
  <c r="E276"/>
  <c r="D276"/>
  <c r="F261"/>
  <c r="F262"/>
  <c r="F263"/>
  <c r="F264"/>
  <c r="F265"/>
  <c r="F266"/>
  <c r="F260"/>
  <c r="F15" i="7"/>
  <c r="D230" i="1"/>
  <c r="E230"/>
  <c r="F230"/>
  <c r="G230"/>
  <c r="D231"/>
  <c r="E231"/>
  <c r="F231"/>
  <c r="D232"/>
  <c r="E232"/>
  <c r="F232"/>
  <c r="D233"/>
  <c r="E233"/>
  <c r="F233"/>
  <c r="D234"/>
  <c r="E234"/>
  <c r="F234"/>
  <c r="G234"/>
  <c r="D235"/>
  <c r="E235"/>
  <c r="F235"/>
  <c r="D236"/>
  <c r="E236"/>
  <c r="F236"/>
  <c r="D237"/>
  <c r="E237"/>
  <c r="F237"/>
  <c r="D238"/>
  <c r="E238"/>
  <c r="F238"/>
  <c r="G238"/>
  <c r="D239"/>
  <c r="E239"/>
  <c r="F239"/>
  <c r="D240"/>
  <c r="E240"/>
  <c r="F240"/>
  <c r="D241"/>
  <c r="E241"/>
  <c r="F241"/>
  <c r="D242"/>
  <c r="E242"/>
  <c r="F242"/>
  <c r="G242"/>
  <c r="D243"/>
  <c r="E243"/>
  <c r="F243"/>
  <c r="D244"/>
  <c r="E244"/>
  <c r="F244"/>
  <c r="D245"/>
  <c r="E245"/>
  <c r="F245"/>
  <c r="D246"/>
  <c r="E246"/>
  <c r="F246"/>
  <c r="G246"/>
  <c r="D247"/>
  <c r="E247"/>
  <c r="F247"/>
  <c r="D248"/>
  <c r="E248"/>
  <c r="F248"/>
  <c r="D249"/>
  <c r="E249"/>
  <c r="F249"/>
  <c r="D250"/>
  <c r="E250"/>
  <c r="F250"/>
  <c r="E229"/>
  <c r="F229"/>
  <c r="D229"/>
  <c r="G229"/>
  <c r="F196"/>
  <c r="F24" i="7"/>
  <c r="E217" i="1"/>
  <c r="E216"/>
  <c r="F139"/>
  <c r="F153"/>
  <c r="D154"/>
  <c r="E154"/>
  <c r="F154"/>
  <c r="D155"/>
  <c r="E155"/>
  <c r="D156"/>
  <c r="E156"/>
  <c r="E153"/>
  <c r="D153"/>
  <c r="D140"/>
  <c r="E140"/>
  <c r="D141"/>
  <c r="E141"/>
  <c r="E139"/>
  <c r="D139"/>
  <c r="D108"/>
  <c r="E108"/>
  <c r="D109"/>
  <c r="D110"/>
  <c r="E110"/>
  <c r="D111"/>
  <c r="D112"/>
  <c r="C111"/>
  <c r="C112"/>
  <c r="C109"/>
  <c r="C110"/>
  <c r="C108"/>
  <c r="F85"/>
  <c r="E86"/>
  <c r="F86"/>
  <c r="G86"/>
  <c r="H86"/>
  <c r="E88"/>
  <c r="F88"/>
  <c r="G88"/>
  <c r="H88"/>
  <c r="E89"/>
  <c r="F89"/>
  <c r="G89"/>
  <c r="H89"/>
  <c r="F90"/>
  <c r="E91"/>
  <c r="F91"/>
  <c r="G91"/>
  <c r="H91"/>
  <c r="E93"/>
  <c r="F93"/>
  <c r="G93"/>
  <c r="E95"/>
  <c r="F95"/>
  <c r="E96"/>
  <c r="F96"/>
  <c r="G96"/>
  <c r="F98"/>
  <c r="D86"/>
  <c r="D88"/>
  <c r="D89"/>
  <c r="D90"/>
  <c r="D91"/>
  <c r="D93"/>
  <c r="D95"/>
  <c r="D96"/>
  <c r="D98"/>
  <c r="D85"/>
  <c r="E218"/>
  <c r="B26"/>
  <c r="B23"/>
  <c r="B22"/>
  <c r="B21"/>
  <c r="C12"/>
  <c r="B10"/>
  <c r="K27"/>
  <c r="K30"/>
  <c r="E26"/>
  <c r="F26"/>
  <c r="G26"/>
  <c r="H26"/>
  <c r="I26"/>
  <c r="J26"/>
  <c r="C26"/>
  <c r="C22"/>
  <c r="E22"/>
  <c r="F22"/>
  <c r="G22"/>
  <c r="H22"/>
  <c r="I22"/>
  <c r="J22"/>
  <c r="C23"/>
  <c r="E23"/>
  <c r="F23"/>
  <c r="G23"/>
  <c r="H23"/>
  <c r="I23"/>
  <c r="J23"/>
  <c r="C24"/>
  <c r="E24"/>
  <c r="F24"/>
  <c r="G24"/>
  <c r="H24"/>
  <c r="I24"/>
  <c r="J24"/>
  <c r="E21"/>
  <c r="F21"/>
  <c r="G21"/>
  <c r="H21"/>
  <c r="I21"/>
  <c r="J21"/>
  <c r="C21"/>
  <c r="H85" i="2"/>
  <c r="H93" i="1"/>
  <c r="H88" i="2"/>
  <c r="H96" i="1"/>
  <c r="G87" i="2"/>
  <c r="G95" i="1"/>
  <c r="K29"/>
  <c r="D20" i="2"/>
  <c r="K20"/>
  <c r="K26" i="1"/>
  <c r="D22" i="2"/>
  <c r="H87"/>
  <c r="H95" i="1"/>
  <c r="D26"/>
  <c r="K22" i="2"/>
  <c r="D17"/>
  <c r="K17" s="1"/>
  <c r="K23" i="1" s="1"/>
  <c r="D16" i="2"/>
  <c r="K16" s="1"/>
  <c r="K22" i="1" s="1"/>
  <c r="D15" i="2"/>
  <c r="K15" s="1"/>
  <c r="K28" i="1"/>
  <c r="F79" i="2"/>
  <c r="D21" i="1"/>
  <c r="D18" i="2"/>
  <c r="D24"/>
  <c r="G97" i="1"/>
  <c r="D22"/>
  <c r="D23"/>
  <c r="F43" i="4"/>
  <c r="F27"/>
  <c r="E13" i="3"/>
  <c r="E111" i="1"/>
  <c r="E11" i="3"/>
  <c r="G69" i="7"/>
  <c r="F148"/>
  <c r="F151"/>
  <c r="F322" i="1"/>
  <c r="F150" i="7"/>
  <c r="F321" i="1"/>
  <c r="F149" i="7"/>
  <c r="F320" i="1"/>
  <c r="F134" i="7"/>
  <c r="F304" i="1"/>
  <c r="F133" i="7"/>
  <c r="F303" i="1"/>
  <c r="F115" i="7"/>
  <c r="F296" i="1"/>
  <c r="F116" i="7"/>
  <c r="F297" i="1"/>
  <c r="F298"/>
  <c r="F114" i="7"/>
  <c r="F99"/>
  <c r="F280" i="1"/>
  <c r="E176" i="7"/>
  <c r="E170"/>
  <c r="F365" i="1"/>
  <c r="F204" i="7"/>
  <c r="F207"/>
  <c r="F210"/>
  <c r="E189"/>
  <c r="G187"/>
  <c r="F87" i="1"/>
  <c r="G79" i="2"/>
  <c r="G87" i="1"/>
  <c r="F89" i="2"/>
  <c r="F97" i="1"/>
  <c r="F84" i="2"/>
  <c r="F86"/>
  <c r="F364" i="1"/>
  <c r="F146" i="7"/>
  <c r="F279" i="1"/>
  <c r="F319"/>
  <c r="E339"/>
  <c r="D24"/>
  <c r="G416"/>
  <c r="F25" i="7"/>
  <c r="F205" i="1"/>
  <c r="F112" i="7"/>
  <c r="F293" i="1"/>
  <c r="F295"/>
  <c r="E345"/>
  <c r="E14" i="3"/>
  <c r="E112" i="1"/>
  <c r="E109"/>
  <c r="G70" i="7"/>
  <c r="G250" i="1"/>
  <c r="G249"/>
  <c r="F28" i="4"/>
  <c r="F140" i="1"/>
  <c r="F44" i="4"/>
  <c r="F156" i="1"/>
  <c r="F155"/>
  <c r="F95" i="7"/>
  <c r="F129"/>
  <c r="F130"/>
  <c r="G258"/>
  <c r="G414" i="1"/>
  <c r="G257" i="7"/>
  <c r="G413" i="1"/>
  <c r="G256" i="7"/>
  <c r="G412" i="1"/>
  <c r="G255" i="7"/>
  <c r="G411" i="1"/>
  <c r="G254" i="7"/>
  <c r="G410" i="1"/>
  <c r="G253" i="7"/>
  <c r="G409" i="1"/>
  <c r="G252" i="7"/>
  <c r="G408" i="1"/>
  <c r="G251" i="7"/>
  <c r="G407" i="1"/>
  <c r="G250" i="7"/>
  <c r="G406" i="1"/>
  <c r="G248" i="7"/>
  <c r="G404" i="1"/>
  <c r="G247" i="7"/>
  <c r="G403" i="1"/>
  <c r="G245" i="7"/>
  <c r="G401" i="1"/>
  <c r="G400"/>
  <c r="G242" i="7"/>
  <c r="G399" i="1"/>
  <c r="G241" i="7"/>
  <c r="G398" i="1"/>
  <c r="G240" i="7"/>
  <c r="G397" i="1"/>
  <c r="G239" i="7"/>
  <c r="G396" i="1"/>
  <c r="G238" i="7"/>
  <c r="G237"/>
  <c r="G394" i="1"/>
  <c r="G230" i="7"/>
  <c r="G387" i="1"/>
  <c r="G229" i="7"/>
  <c r="G386" i="1"/>
  <c r="G228" i="7"/>
  <c r="G385" i="1"/>
  <c r="G227" i="7"/>
  <c r="G384" i="1"/>
  <c r="G226" i="7"/>
  <c r="G383" i="1"/>
  <c r="G225" i="7"/>
  <c r="G382" i="1"/>
  <c r="G224" i="7"/>
  <c r="G381" i="1"/>
  <c r="G223" i="7"/>
  <c r="G380" i="1"/>
  <c r="G234" i="7"/>
  <c r="G391" i="1"/>
  <c r="G233" i="7"/>
  <c r="G390" i="1"/>
  <c r="G232" i="7"/>
  <c r="G389" i="1"/>
  <c r="G231" i="7"/>
  <c r="G388" i="1"/>
  <c r="G235" i="7"/>
  <c r="G392" i="1"/>
  <c r="E192" i="7"/>
  <c r="E351" i="1"/>
  <c r="G129" i="7"/>
  <c r="F141" i="1"/>
  <c r="F31" i="4"/>
  <c r="F92" i="1"/>
  <c r="G84" i="2"/>
  <c r="G92" i="1"/>
  <c r="G86" i="2"/>
  <c r="G94" i="1"/>
  <c r="F94"/>
  <c r="F153" i="7"/>
  <c r="F157"/>
  <c r="F317" i="1"/>
  <c r="G395"/>
  <c r="G236" i="7"/>
  <c r="G393" i="1"/>
  <c r="F206"/>
  <c r="F367"/>
  <c r="F366"/>
  <c r="F299"/>
  <c r="F276"/>
  <c r="E350"/>
  <c r="F300"/>
  <c r="G77" i="2"/>
  <c r="G85" i="1"/>
  <c r="G246" i="7"/>
  <c r="G222"/>
  <c r="G379" i="1"/>
  <c r="G249" i="7"/>
  <c r="G68"/>
  <c r="G248" i="1"/>
  <c r="G67" i="7"/>
  <c r="G247" i="1"/>
  <c r="G65" i="7"/>
  <c r="G245" i="1"/>
  <c r="G64" i="7"/>
  <c r="G244" i="1"/>
  <c r="G63" i="7"/>
  <c r="G243" i="1"/>
  <c r="G61" i="7"/>
  <c r="G241" i="1"/>
  <c r="G60" i="7"/>
  <c r="G240" i="1"/>
  <c r="G59" i="7"/>
  <c r="G239" i="1"/>
  <c r="G57" i="7"/>
  <c r="G237" i="1"/>
  <c r="G56" i="7"/>
  <c r="G236" i="1"/>
  <c r="G55" i="7"/>
  <c r="G235" i="1"/>
  <c r="G53" i="7"/>
  <c r="G233" i="1"/>
  <c r="G52" i="7"/>
  <c r="G232" i="1"/>
  <c r="G51" i="7"/>
  <c r="G231" i="1"/>
  <c r="E37" i="7"/>
  <c r="E36"/>
  <c r="G263"/>
  <c r="G82" i="2"/>
  <c r="G402" i="1"/>
  <c r="G405"/>
  <c r="F325"/>
  <c r="F324"/>
  <c r="E38" i="7"/>
  <c r="G90" i="1"/>
  <c r="G90" i="2"/>
  <c r="G98" i="1"/>
  <c r="G417"/>
  <c r="G415"/>
  <c r="E97"/>
  <c r="H89" i="2"/>
  <c r="H97" i="1"/>
  <c r="K18" i="2" l="1"/>
  <c r="K21" i="1"/>
  <c r="K24" l="1"/>
  <c r="D79" i="2"/>
  <c r="K24"/>
  <c r="K31" i="1" l="1"/>
  <c r="E79" i="2"/>
  <c r="D87" i="1"/>
  <c r="D86" i="2"/>
  <c r="D89"/>
  <c r="D84"/>
  <c r="D92" i="1" l="1"/>
  <c r="E84" i="2"/>
  <c r="D97" i="1"/>
  <c r="D94"/>
  <c r="E86" i="2"/>
  <c r="E77"/>
  <c r="E87" i="1"/>
  <c r="H79" i="2"/>
  <c r="H77" l="1"/>
  <c r="H85" i="1" s="1"/>
  <c r="H87"/>
  <c r="E85"/>
  <c r="E94"/>
  <c r="H86" i="2"/>
  <c r="H94" i="1" s="1"/>
  <c r="E92"/>
  <c r="E82" i="2"/>
  <c r="E90" i="1" s="1"/>
  <c r="H84" i="2"/>
  <c r="H92" i="1" l="1"/>
  <c r="H82" i="2"/>
  <c r="H90" i="1" s="1"/>
  <c r="E90" i="2"/>
  <c r="H90" l="1"/>
  <c r="E98" i="1"/>
  <c r="E95" i="2"/>
  <c r="H98" i="1" l="1"/>
  <c r="G270" i="7"/>
</calcChain>
</file>

<file path=xl/sharedStrings.xml><?xml version="1.0" encoding="utf-8"?>
<sst xmlns="http://schemas.openxmlformats.org/spreadsheetml/2006/main" count="1218" uniqueCount="330">
  <si>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</si>
  <si>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</si>
  <si>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</si>
  <si>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</si>
  <si>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N</t>
  </si>
  <si>
    <t>п/п</t>
  </si>
  <si>
    <t>Среднемесячный размер оплаты труда на одного работника, руб</t>
  </si>
  <si>
    <t>всего</t>
  </si>
  <si>
    <t>в том числе: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</si>
  <si>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</si>
  <si>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</si>
  <si>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</si>
  <si>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</si>
  <si>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</t>
  </si>
  <si>
    <t>Коли-</t>
  </si>
  <si>
    <t>Сумма,</t>
  </si>
  <si>
    <t>размер выплаты на одного работника в день, руб</t>
  </si>
  <si>
    <t>чество работ-</t>
  </si>
  <si>
    <t>ников, чел</t>
  </si>
  <si>
    <t>чество дней</t>
  </si>
  <si>
    <t>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</si>
  <si>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</si>
  <si>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</si>
  <si>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t>компенсация дополнительных расходов, связанных с проживанием вне места постоянного жительства (суточных)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</si>
  <si>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</si>
  <si>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</si>
  <si>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</si>
  <si>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</si>
  <si>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</si>
  <si>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</si>
  <si>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</si>
  <si>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</si>
  <si>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1.3. Расчеты (обоснования) выплат персоналу по уходу за ребенком</t>
  </si>
  <si>
    <t>№ п/п</t>
  </si>
  <si>
    <t>Численность работников, получающих пособие</t>
  </si>
  <si>
    <t>чество выплат в год на одного работ-</t>
  </si>
  <si>
    <t>ника</t>
  </si>
  <si>
    <t>Размер выплаты (пособия) в месяц, руб</t>
  </si>
  <si>
    <t>Сумма, руб (гр.3 х гр.4 х гр.5)</t>
  </si>
  <si>
    <t>Пособие по уходу за ребенком</t>
  </si>
  <si>
    <t>1. Расчеты (обоснования) выплат персоналу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</si>
  <si>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</si>
  <si>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</si>
  <si>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 руб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</si>
  <si>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</si>
  <si>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</si>
  <si>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</si>
  <si>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</si>
  <si>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</si>
  <si>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</si>
  <si>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</si>
  <si>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</si>
  <si>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</si>
  <si>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</si>
  <si>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</si>
  <si>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</si>
  <si>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Российская Федерация, 2005, № 52, ст.5592; 2015, № 51, ст.7233).</t>
  </si>
  <si>
    <t>2. Расчет (обоснование) расходов на социальные и иные выплаты населению</t>
  </si>
  <si>
    <t>Наименование показателя</t>
  </si>
  <si>
    <t>Размер одной выплаты, руб</t>
  </si>
  <si>
    <t>Количество выплат в год</t>
  </si>
  <si>
    <t>Общая сумма выплат, руб (гр.3 х гр.4)</t>
  </si>
  <si>
    <t>3. Расчет (обоснование) расходов на уплату налогов, сборов и иных платежей</t>
  </si>
  <si>
    <t>3.1. Расчет (обоснование) расходов на оплату налога на имущество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</si>
  <si>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</si>
  <si>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</si>
  <si>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</si>
  <si>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</t>
  </si>
  <si>
    <t>в том числе по группам:</t>
  </si>
  <si>
    <t>недвижимое имущество</t>
  </si>
  <si>
    <t>из них:</t>
  </si>
  <si>
    <t>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</si>
  <si>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</si>
  <si>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</si>
  <si>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</si>
  <si>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Сумма, руб (гр.3 х гр.4/100)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</si>
  <si>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</si>
  <si>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</si>
  <si>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</si>
  <si>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Всего, руб (гр.3 х гр.4/100)</t>
  </si>
  <si>
    <t>Транспортный налог</t>
  </si>
  <si>
    <t>в том числе по транспортным средствам: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</si>
  <si>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</si>
  <si>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</si>
  <si>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</si>
  <si>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</si>
  <si>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</si>
  <si>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</si>
  <si>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</si>
  <si>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</si>
  <si>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</si>
  <si>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</si>
  <si>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</si>
  <si>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</si>
  <si>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</si>
  <si>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</si>
  <si>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</si>
  <si>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</t>
  </si>
  <si>
    <t>Сумма, руб (гр.3 х гр.4)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</si>
  <si>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</si>
  <si>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</si>
  <si>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</si>
  <si>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</si>
  <si>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</t>
  </si>
  <si>
    <t>Индексация, %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</si>
  <si>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</si>
  <si>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</si>
  <si>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</si>
  <si>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</si>
  <si>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</si>
  <si>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</si>
  <si>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</si>
  <si>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</si>
  <si>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</si>
  <si>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Аренда недвижимого имущества</t>
  </si>
  <si>
    <t>Аренда движимого имущества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</si>
  <si>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</si>
  <si>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</si>
  <si>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</si>
  <si>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</si>
  <si>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</si>
  <si>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</si>
  <si>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</si>
  <si>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</si>
  <si>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</si>
  <si>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</si>
  <si>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</si>
  <si>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</si>
  <si>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</si>
  <si>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</si>
  <si>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</si>
  <si>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</si>
  <si>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</si>
  <si>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</si>
  <si>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</si>
  <si>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</si>
  <si>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</si>
  <si>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</si>
  <si>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</si>
  <si>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</si>
  <si>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Средняя стоимость, руб</t>
  </si>
  <si>
    <t>Сумма, руб (гр.2 х гр.3)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</si>
  <si>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</si>
  <si>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</si>
  <si>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</si>
  <si>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</si>
  <si>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</t>
  </si>
  <si>
    <t>Сумма, руб (гр.4 х гр.5)</t>
  </si>
  <si>
    <t>Приобретение материалов</t>
  </si>
  <si>
    <t>в том числе по группам материалов:</t>
  </si>
  <si>
    <t>Количество номеров</t>
  </si>
  <si>
    <t>Должность, группа должностей</t>
  </si>
  <si>
    <t>Установленная численность, единиц</t>
  </si>
  <si>
    <t>Приложение</t>
  </si>
  <si>
    <t>к постановлению администрации</t>
  </si>
  <si>
    <t xml:space="preserve">муниципального района </t>
  </si>
  <si>
    <t>N п/п</t>
  </si>
  <si>
    <t>по выплатам компенсационного характера</t>
  </si>
  <si>
    <t>по выплатам стимулируюшего характера</t>
  </si>
  <si>
    <t>по должностному окладу (с районным коэффициентом)</t>
  </si>
  <si>
    <t>Приложение №2 к  Порядку составления и утверждения  планов финансово-хозяйственной  деятельности муниципальных бюджетных и автономных учреждений Большесельского муниципального  района от 24.03.2011г. №231</t>
  </si>
  <si>
    <t>Водоснабжение всего</t>
  </si>
  <si>
    <t>Сумма, руб (гр.4 х гр.5 х( гр.6+100)</t>
  </si>
  <si>
    <t>Ежемесячная надбавка к должностному окладу,руб</t>
  </si>
  <si>
    <t>от  27.10.2016г. №597</t>
  </si>
  <si>
    <t>канцтовары:</t>
  </si>
  <si>
    <t>офисная бумага</t>
  </si>
  <si>
    <t>пачка</t>
  </si>
  <si>
    <t>шт</t>
  </si>
  <si>
    <t>1.</t>
  </si>
  <si>
    <t>файлы</t>
  </si>
  <si>
    <t>уп</t>
  </si>
  <si>
    <t>скрепки</t>
  </si>
  <si>
    <t>альбом</t>
  </si>
  <si>
    <t>файловая папка</t>
  </si>
  <si>
    <t>папка с отделениями</t>
  </si>
  <si>
    <t>архивный короб</t>
  </si>
  <si>
    <t>портфель-картотека</t>
  </si>
  <si>
    <t>2.</t>
  </si>
  <si>
    <t>хозяйственные товары:</t>
  </si>
  <si>
    <t>рул</t>
  </si>
  <si>
    <t>3.</t>
  </si>
  <si>
    <t>4.</t>
  </si>
  <si>
    <t>Мыло туалетное</t>
  </si>
  <si>
    <t>Стиральный порошок</t>
  </si>
  <si>
    <t>Чстящее средство "Прогресс"</t>
  </si>
  <si>
    <t>Моющее средство для посуды "Ушастый нянь"</t>
  </si>
  <si>
    <t>Моющее средство для посуды "Миф"</t>
  </si>
  <si>
    <t>Моющее средство для посуды "Антижир"</t>
  </si>
  <si>
    <t>Средство ухода за сантехникой "Санокс-гель"</t>
  </si>
  <si>
    <t>итог по 31.27.01</t>
  </si>
  <si>
    <t>питание</t>
  </si>
  <si>
    <t>дето-дни</t>
  </si>
  <si>
    <t>итог по 10.10.02</t>
  </si>
  <si>
    <t>стенд</t>
  </si>
  <si>
    <t>игрушки</t>
  </si>
  <si>
    <t>обучение по пожарному минимуму</t>
  </si>
  <si>
    <t>обучение по охране труда</t>
  </si>
  <si>
    <t>обучение по аттестация по электробезопасности</t>
  </si>
  <si>
    <t>обучение по санминимуму</t>
  </si>
  <si>
    <t>медосмотр</t>
  </si>
  <si>
    <t>услуги нотариуса</t>
  </si>
  <si>
    <t>замер сопротивляции проводов</t>
  </si>
  <si>
    <t>обслуживание АПС</t>
  </si>
  <si>
    <t>обслуживание прямой связи</t>
  </si>
  <si>
    <t>обслуживание комплекса тех-их ср-в охраны</t>
  </si>
  <si>
    <t>пропитка чердачных помещений</t>
  </si>
  <si>
    <t>замер сопротивления проводов</t>
  </si>
  <si>
    <t>организация передачи тревожного сигнала</t>
  </si>
  <si>
    <t>обслуживание видеонаблюбения</t>
  </si>
  <si>
    <t>обслуживание радиоканальной системы</t>
  </si>
  <si>
    <t>компенсация части родительской платы</t>
  </si>
  <si>
    <t>итог по 31.07.00</t>
  </si>
  <si>
    <t>оплата услуг банка по перечисл части комп-ии р.п.</t>
  </si>
  <si>
    <t>итог 10.10.02</t>
  </si>
  <si>
    <t>налог на загрязнение</t>
  </si>
  <si>
    <t>норма образ.ТБО</t>
  </si>
  <si>
    <t>Прочие расходы</t>
  </si>
  <si>
    <t>111   211</t>
  </si>
  <si>
    <t>Административный персонал</t>
  </si>
  <si>
    <t>мер. 31.27.01</t>
  </si>
  <si>
    <t>Пед персонал</t>
  </si>
  <si>
    <t xml:space="preserve">Расчеты (обоснования) к плану финансово-хозяйственной деятельности МДБОУ Гостиловский ДС </t>
  </si>
  <si>
    <t>МС</t>
  </si>
  <si>
    <t>340   290</t>
  </si>
  <si>
    <t>мс</t>
  </si>
  <si>
    <t>ОС</t>
  </si>
  <si>
    <t>МС, ОС</t>
  </si>
  <si>
    <t xml:space="preserve"> МС</t>
  </si>
  <si>
    <t xml:space="preserve"> ОС, МС</t>
  </si>
  <si>
    <t>313   262</t>
  </si>
  <si>
    <t>Прочие выплаты (ЗАМЕЩЕНИЕ)</t>
  </si>
  <si>
    <t>Фонд оплаты труда в год,в руб (гр.4 +  гр.8 х10,5 + гр.9)</t>
  </si>
  <si>
    <t>Итого: 31.27.01</t>
  </si>
  <si>
    <t>мер. 10.10.02</t>
  </si>
  <si>
    <t>Обслуживающий персонал</t>
  </si>
  <si>
    <t>Прочие выплаты (Доплата до МРОТ)</t>
  </si>
  <si>
    <t>119  213</t>
  </si>
  <si>
    <t>Размер базы для начисления страховых взносов, руб (ОС)</t>
  </si>
  <si>
    <t>Сумма взноса, всего, руб</t>
  </si>
  <si>
    <t>Сумма взноса, руб (31.27.01)</t>
  </si>
  <si>
    <t>Размер базы для начисления страховых взносов, руб (10.10.02)</t>
  </si>
  <si>
    <t>1.1. Расчеты (обоснования) расходов на оплату труда</t>
  </si>
  <si>
    <t>ОС,МС</t>
  </si>
  <si>
    <t>Учебно-вспомогательный персонал</t>
  </si>
  <si>
    <t>Количество платежей в год</t>
  </si>
  <si>
    <t>Стоимость за единицу, руб</t>
  </si>
  <si>
    <t>244   222</t>
  </si>
  <si>
    <t>Итого: 10.10.02</t>
  </si>
  <si>
    <t>244    222</t>
  </si>
  <si>
    <t>Количество работ (услуг)/цена за единицу</t>
  </si>
  <si>
    <t>замер сопротивления изоляции проводов</t>
  </si>
  <si>
    <t>ОБ, РБ</t>
  </si>
  <si>
    <t>ОБ</t>
  </si>
  <si>
    <t xml:space="preserve"> РБ</t>
  </si>
  <si>
    <t xml:space="preserve"> РБ, ОБ</t>
  </si>
  <si>
    <t>Плата за негативное воздействие на окружающую среду</t>
  </si>
  <si>
    <t xml:space="preserve"> ОБ</t>
  </si>
  <si>
    <t xml:space="preserve"> ОБ, РБ</t>
  </si>
  <si>
    <t>РБ</t>
  </si>
  <si>
    <t xml:space="preserve">Расчеты (обоснования) к плану финансово-хозяйственной деятельности МДБОУ Гарский ДС </t>
  </si>
  <si>
    <t>замер освещенности</t>
  </si>
  <si>
    <t>замер сопротивляции изоляции</t>
  </si>
  <si>
    <t>обслуживание водоподготовки</t>
  </si>
  <si>
    <t xml:space="preserve">тех обслуживание комплекса тех. Ср-в </t>
  </si>
  <si>
    <t>обучение повышение квалификации</t>
  </si>
  <si>
    <t>обучение по пожарной безопасности</t>
  </si>
  <si>
    <t>внештатная з\п</t>
  </si>
  <si>
    <t>бумага для заметок</t>
  </si>
  <si>
    <t>ножницы</t>
  </si>
  <si>
    <t>ручки</t>
  </si>
  <si>
    <t>папки</t>
  </si>
  <si>
    <t>бумага цветная</t>
  </si>
  <si>
    <t>перчатки резиновые</t>
  </si>
  <si>
    <t>пар</t>
  </si>
  <si>
    <t>моющие и диз. Ср-ва</t>
  </si>
  <si>
    <t>туалетная бумага</t>
  </si>
  <si>
    <t>чистящие ср-ва</t>
  </si>
  <si>
    <t>салфетки</t>
  </si>
  <si>
    <t>мешки для мусора</t>
  </si>
  <si>
    <t>бумажные полотенца</t>
  </si>
  <si>
    <t>строительные материалы</t>
  </si>
  <si>
    <t>доска ,линолиум</t>
  </si>
  <si>
    <t>кран водопроводный</t>
  </si>
  <si>
    <t>плитка керамическая</t>
  </si>
  <si>
    <t>клей поиточный</t>
  </si>
  <si>
    <t>медикаменты</t>
  </si>
  <si>
    <t>бинт</t>
  </si>
  <si>
    <t>бакторицидный пластырь</t>
  </si>
  <si>
    <t>ремонт полов 2.05</t>
  </si>
  <si>
    <t>(за декабрь 2016)</t>
  </si>
  <si>
    <t>итог по 80.00.00</t>
  </si>
  <si>
    <t>настройки программного обеспечения и сопровождение лиценнзионных программ</t>
  </si>
  <si>
    <t>итог по 10.17.00</t>
  </si>
  <si>
    <t>общестр-ые и электро-ые работы в пищеблоке</t>
  </si>
  <si>
    <t>замена оконных блоков</t>
  </si>
  <si>
    <t>масляная краска</t>
  </si>
  <si>
    <t xml:space="preserve">замер сопротивляции изоляции </t>
  </si>
  <si>
    <t xml:space="preserve">замер освещенности </t>
  </si>
  <si>
    <t xml:space="preserve">обслуживание водоподготовки </t>
  </si>
  <si>
    <t xml:space="preserve">обслуживание видеонаблюбения </t>
  </si>
  <si>
    <t>игрушки развиваещие</t>
  </si>
  <si>
    <t>обучение по электробезопасности 2.05</t>
  </si>
  <si>
    <t>обучение по охране труда 2.05</t>
  </si>
  <si>
    <t>медосмотр 2.05</t>
  </si>
  <si>
    <t>замер сопротивления изоляции 2.05</t>
  </si>
  <si>
    <t>сотовый телефон для кнопки экстренного вызова 2.05</t>
  </si>
  <si>
    <t xml:space="preserve">ручной металлодетектор </t>
  </si>
  <si>
    <t>питание остаток прошлого года</t>
  </si>
  <si>
    <t>исполнитель</t>
  </si>
  <si>
    <t>обучение по сан.минимуму</t>
  </si>
  <si>
    <t>обучение по оказанию первой мед.помощи</t>
  </si>
  <si>
    <t>обучение пожарной безопасности</t>
  </si>
  <si>
    <t xml:space="preserve">обучение по электробезопасности </t>
  </si>
  <si>
    <t>244   296</t>
  </si>
  <si>
    <t>картридж</t>
  </si>
  <si>
    <t>удлиннитель</t>
  </si>
  <si>
    <t>пени</t>
  </si>
  <si>
    <t>кол-во раз</t>
  </si>
  <si>
    <t>средняя стоимость</t>
  </si>
  <si>
    <t>3.4. Расчет (обоснование) расходов на уплату штрафов за нарушение законодательства о налогах и сборах,</t>
  </si>
  <si>
    <t>законодательства о страховых взносах</t>
  </si>
  <si>
    <t>Итог по 31.27.01</t>
  </si>
  <si>
    <t>Итого</t>
  </si>
  <si>
    <t xml:space="preserve">медосмотр </t>
  </si>
  <si>
    <t>ремонт полов</t>
  </si>
  <si>
    <t>перезарядка огнетушителей</t>
  </si>
  <si>
    <t>расчет категорийности помещений</t>
  </si>
  <si>
    <t>сопровождение лиц.программ</t>
  </si>
  <si>
    <t>Е.А.Валькова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</si>
</sst>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 indent="1"/>
    </xf>
    <xf numFmtId="0" fontId="0" fillId="0" borderId="1" xfId="0" applyBorder="1" applyAlignment="1">
      <alignment vertical="top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vertical="top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5" xfId="0" applyBorder="1" applyAlignment="1">
      <alignment vertical="top" wrapText="1" indent="1"/>
    </xf>
    <xf numFmtId="0" fontId="0" fillId="0" borderId="6" xfId="0" applyBorder="1" applyAlignment="1">
      <alignment vertical="top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7" xfId="0" applyBorder="1" applyAlignment="1">
      <alignment vertical="top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 wrapText="1" indent="1"/>
    </xf>
    <xf numFmtId="0" fontId="2" fillId="0" borderId="1" xfId="0" applyFont="1" applyBorder="1" applyAlignment="1">
      <alignment vertical="top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0" fontId="1" fillId="0" borderId="6" xfId="0" applyFont="1" applyBorder="1" applyAlignment="1">
      <alignment vertical="top" wrapText="1" indent="1"/>
    </xf>
    <xf numFmtId="0" fontId="0" fillId="0" borderId="8" xfId="0" applyBorder="1" applyAlignment="1">
      <alignment vertical="top" wrapText="1" inden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 indent="1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 inden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vertical="top" wrapText="1" indent="1"/>
    </xf>
    <xf numFmtId="0" fontId="9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top" wrapText="1" indent="1"/>
    </xf>
    <xf numFmtId="164" fontId="0" fillId="0" borderId="8" xfId="0" applyNumberFormat="1" applyBorder="1" applyAlignment="1">
      <alignment vertical="top" wrapText="1" indent="1"/>
    </xf>
    <xf numFmtId="164" fontId="1" fillId="0" borderId="8" xfId="0" applyNumberFormat="1" applyFont="1" applyBorder="1" applyAlignment="1">
      <alignment vertical="top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vertical="top" wrapText="1" inden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vertical="top" wrapText="1" indent="1"/>
    </xf>
    <xf numFmtId="0" fontId="3" fillId="0" borderId="0" xfId="0" applyFont="1"/>
    <xf numFmtId="0" fontId="10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 inden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vertical="top" wrapText="1" indent="1"/>
    </xf>
    <xf numFmtId="0" fontId="5" fillId="0" borderId="8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vertical="top" wrapText="1" inden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0" fillId="0" borderId="8" xfId="0" applyBorder="1" applyAlignment="1">
      <alignment vertical="center" wrapText="1"/>
    </xf>
    <xf numFmtId="164" fontId="0" fillId="0" borderId="0" xfId="0" applyNumberFormat="1" applyBorder="1" applyAlignment="1">
      <alignment vertical="top" wrapText="1" indent="1"/>
    </xf>
    <xf numFmtId="0" fontId="0" fillId="0" borderId="9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vertical="center" wrapText="1"/>
    </xf>
    <xf numFmtId="164" fontId="0" fillId="0" borderId="8" xfId="0" applyNumberFormat="1" applyBorder="1" applyAlignment="1">
      <alignment horizontal="left" vertical="center" wrapText="1" indent="1"/>
    </xf>
    <xf numFmtId="164" fontId="0" fillId="0" borderId="0" xfId="0" applyNumberFormat="1" applyBorder="1" applyAlignment="1">
      <alignment horizontal="left" vertical="center" wrapText="1" indent="1"/>
    </xf>
    <xf numFmtId="2" fontId="0" fillId="0" borderId="8" xfId="0" applyNumberFormat="1" applyBorder="1" applyAlignment="1">
      <alignment vertical="top" wrapText="1" indent="1"/>
    </xf>
    <xf numFmtId="2" fontId="1" fillId="0" borderId="8" xfId="0" applyNumberFormat="1" applyFont="1" applyBorder="1" applyAlignment="1">
      <alignment vertical="top" wrapText="1" inden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8" xfId="0" applyBorder="1" applyAlignment="1">
      <alignment horizontal="right" vertical="center" wrapText="1" indent="1"/>
    </xf>
    <xf numFmtId="164" fontId="0" fillId="0" borderId="8" xfId="0" applyNumberFormat="1" applyBorder="1" applyAlignment="1">
      <alignment horizontal="right" vertical="center" wrapText="1" indent="1"/>
    </xf>
    <xf numFmtId="0" fontId="1" fillId="0" borderId="8" xfId="0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0" fillId="0" borderId="8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right" vertical="center" wrapText="1" indent="1"/>
    </xf>
    <xf numFmtId="164" fontId="0" fillId="0" borderId="8" xfId="0" applyNumberFormat="1" applyFont="1" applyBorder="1" applyAlignment="1">
      <alignment vertical="top" wrapText="1" indent="1"/>
    </xf>
    <xf numFmtId="0" fontId="1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center" wrapText="1"/>
    </xf>
    <xf numFmtId="164" fontId="1" fillId="0" borderId="0" xfId="0" applyNumberFormat="1" applyFont="1"/>
    <xf numFmtId="164" fontId="1" fillId="0" borderId="8" xfId="0" applyNumberFormat="1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 indent="1"/>
    </xf>
    <xf numFmtId="0" fontId="0" fillId="2" borderId="8" xfId="0" applyFill="1" applyBorder="1" applyAlignment="1">
      <alignment vertical="top" wrapText="1" indent="1"/>
    </xf>
    <xf numFmtId="0" fontId="0" fillId="2" borderId="8" xfId="0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164" fontId="0" fillId="3" borderId="8" xfId="0" applyNumberFormat="1" applyFill="1" applyBorder="1" applyAlignment="1">
      <alignment vertical="top" wrapText="1" indent="1"/>
    </xf>
    <xf numFmtId="0" fontId="0" fillId="0" borderId="0" xfId="0" applyFill="1"/>
    <xf numFmtId="0" fontId="0" fillId="0" borderId="0" xfId="0" applyFill="1" applyAlignment="1"/>
    <xf numFmtId="14" fontId="0" fillId="0" borderId="0" xfId="0" applyNumberFormat="1" applyAlignment="1">
      <alignment horizontal="center" vertical="center"/>
    </xf>
    <xf numFmtId="164" fontId="3" fillId="4" borderId="8" xfId="0" applyNumberFormat="1" applyFont="1" applyFill="1" applyBorder="1" applyAlignment="1">
      <alignment vertical="top" wrapText="1" indent="1"/>
    </xf>
    <xf numFmtId="0" fontId="1" fillId="0" borderId="11" xfId="0" applyFont="1" applyBorder="1" applyAlignment="1">
      <alignment vertical="top" wrapText="1" indent="1"/>
    </xf>
    <xf numFmtId="0" fontId="1" fillId="0" borderId="10" xfId="0" applyFont="1" applyBorder="1" applyAlignment="1">
      <alignment vertical="top" wrapText="1" indent="1"/>
    </xf>
    <xf numFmtId="164" fontId="1" fillId="5" borderId="8" xfId="0" applyNumberFormat="1" applyFont="1" applyFill="1" applyBorder="1" applyAlignment="1">
      <alignment vertical="top" wrapText="1" indent="1"/>
    </xf>
    <xf numFmtId="164" fontId="0" fillId="5" borderId="8" xfId="0" applyNumberFormat="1" applyFill="1" applyBorder="1" applyAlignment="1">
      <alignment vertical="top" wrapText="1" indent="1"/>
    </xf>
    <xf numFmtId="164" fontId="1" fillId="3" borderId="8" xfId="0" applyNumberFormat="1" applyFont="1" applyFill="1" applyBorder="1" applyAlignment="1">
      <alignment vertical="top" wrapText="1" indent="1"/>
    </xf>
    <xf numFmtId="164" fontId="0" fillId="5" borderId="8" xfId="0" applyNumberFormat="1" applyFill="1" applyBorder="1" applyAlignment="1">
      <alignment horizontal="center" vertical="top" wrapText="1"/>
    </xf>
    <xf numFmtId="164" fontId="0" fillId="3" borderId="8" xfId="0" applyNumberFormat="1" applyFill="1" applyBorder="1" applyAlignment="1">
      <alignment horizontal="center" vertical="top" wrapText="1"/>
    </xf>
    <xf numFmtId="164" fontId="1" fillId="3" borderId="8" xfId="0" applyNumberFormat="1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0" xfId="0" applyFill="1"/>
    <xf numFmtId="0" fontId="1" fillId="3" borderId="8" xfId="0" applyFont="1" applyFill="1" applyBorder="1" applyAlignment="1">
      <alignment horizontal="left" vertical="center" wrapText="1" indent="1"/>
    </xf>
    <xf numFmtId="164" fontId="1" fillId="3" borderId="8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 indent="1"/>
    </xf>
    <xf numFmtId="0" fontId="0" fillId="0" borderId="11" xfId="0" applyBorder="1" applyAlignment="1">
      <alignment vertical="top" wrapText="1" indent="1"/>
    </xf>
    <xf numFmtId="164" fontId="0" fillId="3" borderId="8" xfId="0" applyNumberFormat="1" applyFont="1" applyFill="1" applyBorder="1" applyAlignment="1">
      <alignment vertical="top" wrapText="1" indent="1"/>
    </xf>
    <xf numFmtId="0" fontId="0" fillId="0" borderId="11" xfId="0" applyFont="1" applyBorder="1" applyAlignment="1">
      <alignment vertical="top" wrapText="1" indent="1"/>
    </xf>
    <xf numFmtId="0" fontId="0" fillId="0" borderId="8" xfId="0" applyFont="1" applyBorder="1" applyAlignment="1">
      <alignment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3" borderId="0" xfId="0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vertical="top" wrapText="1" inden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17" xfId="0" applyBorder="1" applyAlignment="1">
      <alignment vertical="top" wrapText="1" indent="1"/>
    </xf>
    <xf numFmtId="0" fontId="0" fillId="0" borderId="5" xfId="0" applyBorder="1" applyAlignment="1">
      <alignment vertical="top" wrapText="1" indent="1"/>
    </xf>
    <xf numFmtId="0" fontId="0" fillId="0" borderId="15" xfId="0" applyBorder="1" applyAlignment="1">
      <alignment vertical="top" wrapText="1" indent="1"/>
    </xf>
    <xf numFmtId="0" fontId="0" fillId="0" borderId="6" xfId="0" applyBorder="1" applyAlignment="1">
      <alignment vertical="top" wrapText="1" inden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 indent="1"/>
    </xf>
    <xf numFmtId="0" fontId="0" fillId="0" borderId="12" xfId="0" applyBorder="1" applyAlignment="1">
      <alignment vertical="top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vertical="top" wrapText="1" indent="1"/>
    </xf>
    <xf numFmtId="0" fontId="0" fillId="0" borderId="18" xfId="0" applyBorder="1" applyAlignment="1">
      <alignment vertical="top" wrapText="1" indent="1"/>
    </xf>
    <xf numFmtId="0" fontId="8" fillId="0" borderId="0" xfId="0" applyFont="1" applyAlignment="1">
      <alignment horizontal="left" vertical="center" wrapText="1" indent="1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top" wrapText="1" indent="1"/>
    </xf>
    <xf numFmtId="0" fontId="6" fillId="0" borderId="1" xfId="0" applyFont="1" applyBorder="1" applyAlignment="1">
      <alignment vertical="top" wrapText="1" indent="1"/>
    </xf>
    <xf numFmtId="0" fontId="6" fillId="0" borderId="1" xfId="0" applyFont="1" applyBorder="1" applyAlignment="1">
      <alignment horizontal="right" vertical="top" wrapText="1" indent="1"/>
    </xf>
    <xf numFmtId="0" fontId="3" fillId="0" borderId="8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 wrapText="1" indent="1"/>
    </xf>
    <xf numFmtId="0" fontId="2" fillId="0" borderId="1" xfId="0" applyFont="1" applyBorder="1" applyAlignment="1">
      <alignment vertical="top" wrapText="1" indent="1"/>
    </xf>
    <xf numFmtId="0" fontId="4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 inden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top" wrapText="1" indent="1"/>
    </xf>
    <xf numFmtId="0" fontId="7" fillId="0" borderId="1" xfId="0" applyFont="1" applyBorder="1" applyAlignment="1">
      <alignment vertical="top" wrapText="1" inden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vertical="top" wrapText="1" indent="1"/>
    </xf>
    <xf numFmtId="0" fontId="5" fillId="0" borderId="12" xfId="0" applyFont="1" applyBorder="1" applyAlignment="1">
      <alignment vertical="top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0" xfId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8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 indent="1"/>
    </xf>
    <xf numFmtId="0" fontId="0" fillId="0" borderId="11" xfId="0" applyBorder="1" applyAlignment="1">
      <alignment vertical="top" wrapText="1" indent="1"/>
    </xf>
    <xf numFmtId="0" fontId="0" fillId="0" borderId="10" xfId="0" applyFont="1" applyBorder="1" applyAlignment="1">
      <alignment vertical="top" wrapText="1" indent="1"/>
    </xf>
    <xf numFmtId="0" fontId="0" fillId="0" borderId="11" xfId="0" applyFont="1" applyBorder="1" applyAlignment="1">
      <alignment vertical="top" wrapText="1" indent="1"/>
    </xf>
    <xf numFmtId="0" fontId="1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 wrapText="1" inden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 indent="1"/>
    </xf>
    <xf numFmtId="0" fontId="13" fillId="0" borderId="8" xfId="0" applyFont="1" applyBorder="1" applyAlignment="1">
      <alignment vertical="top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lavbukh.ru/npd/edoc/99_901961229_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lavbukh.ru/npd/edoc/99_901961229_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opLeftCell="A328" workbookViewId="0">
      <selection activeCell="C194" sqref="C194:F194"/>
    </sheetView>
  </sheetViews>
  <sheetFormatPr defaultRowHeight="15"/>
  <cols>
    <col min="2" max="2" width="46" customWidth="1"/>
    <col min="3" max="3" width="14.5703125" customWidth="1"/>
    <col min="4" max="4" width="15.7109375" customWidth="1"/>
    <col min="5" max="5" width="14.85546875" customWidth="1"/>
    <col min="6" max="6" width="15" customWidth="1"/>
    <col min="7" max="7" width="12.7109375" customWidth="1"/>
    <col min="8" max="8" width="13.85546875" customWidth="1"/>
    <col min="9" max="9" width="12" customWidth="1"/>
    <col min="10" max="10" width="13.7109375" customWidth="1"/>
    <col min="11" max="11" width="13.85546875" customWidth="1"/>
  </cols>
  <sheetData>
    <row r="1" spans="1:11">
      <c r="A1" s="1"/>
      <c r="G1" s="133" t="s">
        <v>153</v>
      </c>
      <c r="H1" s="133"/>
      <c r="I1" s="133"/>
      <c r="J1" s="133"/>
    </row>
    <row r="2" spans="1:11">
      <c r="A2" s="1"/>
      <c r="G2" s="134" t="s">
        <v>154</v>
      </c>
      <c r="H2" s="134"/>
      <c r="I2" s="134"/>
      <c r="J2" s="134"/>
    </row>
    <row r="3" spans="1:11">
      <c r="A3" s="1"/>
      <c r="G3" s="134" t="s">
        <v>155</v>
      </c>
      <c r="H3" s="134"/>
      <c r="I3" s="134"/>
      <c r="J3" s="134"/>
    </row>
    <row r="4" spans="1:11">
      <c r="A4" s="1"/>
      <c r="G4" s="134" t="s">
        <v>164</v>
      </c>
      <c r="H4" s="134"/>
      <c r="I4" s="134"/>
      <c r="J4" s="134"/>
    </row>
    <row r="5" spans="1:11">
      <c r="A5" s="1"/>
      <c r="G5" s="134"/>
      <c r="H5" s="134"/>
      <c r="I5" s="134"/>
      <c r="J5" s="134"/>
    </row>
    <row r="6" spans="1:11" ht="72" customHeight="1">
      <c r="A6" s="1"/>
      <c r="G6" s="156" t="s">
        <v>160</v>
      </c>
      <c r="H6" s="156"/>
      <c r="I6" s="156"/>
      <c r="J6" s="156"/>
    </row>
    <row r="7" spans="1:11" ht="23.25" customHeight="1">
      <c r="A7" s="176" t="s">
        <v>222</v>
      </c>
      <c r="B7" s="176"/>
      <c r="C7" s="176"/>
      <c r="D7" s="176"/>
      <c r="E7" s="176"/>
      <c r="F7" s="176"/>
      <c r="G7" s="176"/>
      <c r="H7" s="176"/>
      <c r="I7" s="176"/>
    </row>
    <row r="8" spans="1:11" ht="18.75">
      <c r="A8" s="19" t="s">
        <v>1</v>
      </c>
    </row>
    <row r="9" spans="1:11">
      <c r="A9" s="2"/>
      <c r="B9" s="2"/>
      <c r="C9" s="2"/>
      <c r="G9" s="133"/>
      <c r="H9" s="133"/>
      <c r="I9" s="133"/>
      <c r="J9" s="133"/>
    </row>
    <row r="10" spans="1:11" ht="23.25" customHeight="1" thickBot="1">
      <c r="A10" s="14" t="s">
        <v>2</v>
      </c>
      <c r="B10" s="136" t="str">
        <f>СТ.210!B6</f>
        <v>111   211</v>
      </c>
      <c r="C10" s="136"/>
      <c r="G10" s="134"/>
      <c r="H10" s="134"/>
      <c r="I10" s="134"/>
      <c r="J10" s="134"/>
    </row>
    <row r="11" spans="1:11" hidden="1">
      <c r="A11" s="15"/>
      <c r="B11" s="137"/>
      <c r="C11" s="137"/>
      <c r="G11" s="22"/>
      <c r="H11" s="22"/>
      <c r="I11" s="22"/>
      <c r="J11" s="22"/>
    </row>
    <row r="12" spans="1:11" ht="21" customHeight="1" thickBot="1">
      <c r="A12" s="173" t="s">
        <v>3</v>
      </c>
      <c r="B12" s="173"/>
      <c r="C12" s="33" t="str">
        <f>СТ.210!C8</f>
        <v>ОБ, РБ</v>
      </c>
      <c r="G12" s="134"/>
      <c r="H12" s="134"/>
      <c r="I12" s="134"/>
      <c r="J12" s="134"/>
    </row>
    <row r="13" spans="1:11" ht="18.75" customHeight="1">
      <c r="A13" s="17" t="s">
        <v>242</v>
      </c>
      <c r="G13" s="134"/>
      <c r="H13" s="134"/>
      <c r="I13" s="134"/>
      <c r="J13" s="134"/>
    </row>
    <row r="14" spans="1:11" ht="13.5" customHeight="1">
      <c r="A14" s="2"/>
      <c r="B14" s="2"/>
      <c r="C14" s="2"/>
      <c r="D14" s="2"/>
      <c r="E14" s="2"/>
      <c r="F14" s="2"/>
      <c r="G14" s="156"/>
      <c r="H14" s="156"/>
      <c r="I14" s="156"/>
      <c r="J14" s="156"/>
    </row>
    <row r="15" spans="1:11" ht="17.25" customHeight="1">
      <c r="A15" s="177" t="s">
        <v>156</v>
      </c>
      <c r="B15" s="135" t="s">
        <v>151</v>
      </c>
      <c r="C15" s="135" t="s">
        <v>152</v>
      </c>
      <c r="D15" s="130" t="s">
        <v>6</v>
      </c>
      <c r="E15" s="130"/>
      <c r="F15" s="130"/>
      <c r="G15" s="130"/>
      <c r="H15" s="138" t="s">
        <v>236</v>
      </c>
      <c r="I15" s="131" t="s">
        <v>163</v>
      </c>
      <c r="J15" s="138" t="s">
        <v>231</v>
      </c>
      <c r="K15" s="131" t="s">
        <v>232</v>
      </c>
    </row>
    <row r="16" spans="1:11">
      <c r="A16" s="177"/>
      <c r="B16" s="135"/>
      <c r="C16" s="135"/>
      <c r="D16" s="135" t="s">
        <v>7</v>
      </c>
      <c r="E16" s="130" t="s">
        <v>8</v>
      </c>
      <c r="F16" s="130"/>
      <c r="G16" s="130"/>
      <c r="H16" s="138"/>
      <c r="I16" s="131"/>
      <c r="J16" s="138"/>
      <c r="K16" s="131"/>
    </row>
    <row r="17" spans="1:11" ht="32.25" customHeight="1">
      <c r="A17" s="177"/>
      <c r="B17" s="135"/>
      <c r="C17" s="135"/>
      <c r="D17" s="135"/>
      <c r="E17" s="131" t="s">
        <v>159</v>
      </c>
      <c r="F17" s="135" t="s">
        <v>157</v>
      </c>
      <c r="G17" s="135" t="s">
        <v>158</v>
      </c>
      <c r="H17" s="138"/>
      <c r="I17" s="131"/>
      <c r="J17" s="138"/>
      <c r="K17" s="131"/>
    </row>
    <row r="18" spans="1:11" ht="15.75" customHeight="1">
      <c r="A18" s="177"/>
      <c r="B18" s="135"/>
      <c r="C18" s="135"/>
      <c r="D18" s="135"/>
      <c r="E18" s="131"/>
      <c r="F18" s="135"/>
      <c r="G18" s="135"/>
      <c r="H18" s="138"/>
      <c r="I18" s="131"/>
      <c r="J18" s="138"/>
      <c r="K18" s="131"/>
    </row>
    <row r="19" spans="1:11">
      <c r="A19" s="26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  <c r="K19" s="49">
        <v>11</v>
      </c>
    </row>
    <row r="20" spans="1:11">
      <c r="A20" s="29"/>
      <c r="B20" s="51" t="s">
        <v>220</v>
      </c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>
      <c r="A21" s="29">
        <v>1</v>
      </c>
      <c r="B21" s="25" t="str">
        <f>СТ.210!B15</f>
        <v>Административный персонал</v>
      </c>
      <c r="C21" s="50">
        <f>СТ.210!C15</f>
        <v>1</v>
      </c>
      <c r="D21" s="52">
        <f>СТ.210!D15</f>
        <v>18959.95</v>
      </c>
      <c r="E21" s="52">
        <f>СТ.210!E15</f>
        <v>16991.25</v>
      </c>
      <c r="F21" s="52">
        <f>СТ.210!F15</f>
        <v>849.56</v>
      </c>
      <c r="G21" s="52">
        <f>СТ.210!G15</f>
        <v>1119.1400000000001</v>
      </c>
      <c r="H21" s="52">
        <f>СТ.210!H15</f>
        <v>0</v>
      </c>
      <c r="I21" s="52">
        <f>СТ.210!I15</f>
        <v>2548.69</v>
      </c>
      <c r="J21" s="52">
        <f>СТ.210!J15</f>
        <v>0</v>
      </c>
      <c r="K21" s="52">
        <f>СТ.210!K15</f>
        <v>247349.36</v>
      </c>
    </row>
    <row r="22" spans="1:11">
      <c r="A22" s="29"/>
      <c r="B22" s="25" t="str">
        <f>СТ.210!B16</f>
        <v>Пед персонал</v>
      </c>
      <c r="C22" s="50">
        <f>СТ.210!C16</f>
        <v>1.25</v>
      </c>
      <c r="D22" s="52">
        <f>СТ.210!D16</f>
        <v>20325.52</v>
      </c>
      <c r="E22" s="52">
        <f>СТ.210!E16</f>
        <v>19239.38</v>
      </c>
      <c r="F22" s="52">
        <f>СТ.210!F16</f>
        <v>0</v>
      </c>
      <c r="G22" s="52">
        <f>СТ.210!G16</f>
        <v>1086.1400000000001</v>
      </c>
      <c r="H22" s="52">
        <f>СТ.210!H16</f>
        <v>0</v>
      </c>
      <c r="I22" s="52">
        <f>СТ.210!I16</f>
        <v>1342.16</v>
      </c>
      <c r="J22" s="52">
        <f>СТ.210!J16</f>
        <v>30314.560000000001</v>
      </c>
      <c r="K22" s="52">
        <f>СТ.210!K16</f>
        <v>279492.88</v>
      </c>
    </row>
    <row r="23" spans="1:11">
      <c r="A23" s="29"/>
      <c r="B23" s="25" t="str">
        <f>СТ.210!B17</f>
        <v>Учебно-вспомогательный персонал</v>
      </c>
      <c r="C23" s="50">
        <f>СТ.210!C17</f>
        <v>1</v>
      </c>
      <c r="D23" s="52">
        <f>СТ.210!D17</f>
        <v>6986.1670000000004</v>
      </c>
      <c r="E23" s="52">
        <f>СТ.210!E17</f>
        <v>5856</v>
      </c>
      <c r="F23" s="52">
        <f>СТ.210!F17</f>
        <v>702.72</v>
      </c>
      <c r="G23" s="52">
        <f>СТ.210!G17</f>
        <v>427.447</v>
      </c>
      <c r="H23" s="52">
        <f>СТ.210!H17</f>
        <v>11.52</v>
      </c>
      <c r="I23" s="52">
        <f>СТ.210!I17</f>
        <v>1229.76</v>
      </c>
      <c r="J23" s="52">
        <f>СТ.210!J17</f>
        <v>8248.1200000000008</v>
      </c>
      <c r="K23" s="52">
        <f>СТ.210!K17</f>
        <v>102863.7605</v>
      </c>
    </row>
    <row r="24" spans="1:11" s="34" customFormat="1">
      <c r="A24" s="151" t="s">
        <v>233</v>
      </c>
      <c r="B24" s="151"/>
      <c r="C24" s="55" t="str">
        <f>СТ.210!C18</f>
        <v>x</v>
      </c>
      <c r="D24" s="53">
        <f>СТ.210!D18</f>
        <v>46271.637000000002</v>
      </c>
      <c r="E24" s="53" t="str">
        <f>СТ.210!E18</f>
        <v>x</v>
      </c>
      <c r="F24" s="53" t="str">
        <f>СТ.210!F18</f>
        <v>x</v>
      </c>
      <c r="G24" s="53">
        <f>СТ.210!G18</f>
        <v>2632.7270000000003</v>
      </c>
      <c r="H24" s="53" t="str">
        <f>СТ.210!H18</f>
        <v>x</v>
      </c>
      <c r="I24" s="53" t="str">
        <f>СТ.210!I18</f>
        <v>x</v>
      </c>
      <c r="J24" s="53" t="str">
        <f>СТ.210!J18</f>
        <v>x</v>
      </c>
      <c r="K24" s="53">
        <f>СТ.210!K18</f>
        <v>629706.00049999997</v>
      </c>
    </row>
    <row r="25" spans="1:11">
      <c r="A25" s="29"/>
      <c r="B25" s="51" t="s">
        <v>234</v>
      </c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11">
      <c r="A26" s="29"/>
      <c r="B26" s="25" t="str">
        <f>СТ.210!B20</f>
        <v>Обслуживающий персонал</v>
      </c>
      <c r="C26" s="50">
        <f>СТ.210!C20</f>
        <v>2.75</v>
      </c>
      <c r="D26" s="50">
        <f>СТ.210!D20</f>
        <v>18242.52</v>
      </c>
      <c r="E26" s="50">
        <f>СТ.210!E20</f>
        <v>16940.04</v>
      </c>
      <c r="F26" s="50">
        <f>СТ.210!F20</f>
        <v>1302.48</v>
      </c>
      <c r="G26" s="50">
        <f>СТ.210!G20</f>
        <v>0</v>
      </c>
      <c r="H26" s="50">
        <f>СТ.210!H20</f>
        <v>7606.61</v>
      </c>
      <c r="I26" s="50">
        <f>СТ.210!I20</f>
        <v>2329.3200000000002</v>
      </c>
      <c r="J26" s="50">
        <f>СТ.210!J20</f>
        <v>18684.599999999999</v>
      </c>
      <c r="K26" s="52">
        <f>СТ.210!K20</f>
        <v>356826</v>
      </c>
    </row>
    <row r="27" spans="1:11">
      <c r="A27" s="29"/>
      <c r="B27" s="25"/>
      <c r="C27" s="50"/>
      <c r="D27" s="52"/>
      <c r="E27" s="52"/>
      <c r="F27" s="52"/>
      <c r="G27" s="52"/>
      <c r="H27" s="52"/>
      <c r="I27" s="52"/>
      <c r="J27" s="52"/>
      <c r="K27" s="52">
        <f>СТ.210!K21</f>
        <v>0</v>
      </c>
    </row>
    <row r="28" spans="1:11" s="34" customFormat="1" ht="15.75" customHeight="1">
      <c r="A28" s="151" t="s">
        <v>233</v>
      </c>
      <c r="B28" s="151"/>
      <c r="C28" s="41" t="s">
        <v>10</v>
      </c>
      <c r="D28" s="53"/>
      <c r="E28" s="54" t="s">
        <v>10</v>
      </c>
      <c r="F28" s="54" t="s">
        <v>10</v>
      </c>
      <c r="G28" s="54" t="s">
        <v>10</v>
      </c>
      <c r="H28" s="54" t="s">
        <v>10</v>
      </c>
      <c r="I28" s="54" t="s">
        <v>10</v>
      </c>
      <c r="J28" s="54" t="s">
        <v>10</v>
      </c>
      <c r="K28" s="53">
        <f>СТ.210!K22</f>
        <v>356826</v>
      </c>
    </row>
    <row r="29" spans="1:11">
      <c r="A29" s="29"/>
      <c r="B29" s="25"/>
      <c r="C29" s="50"/>
      <c r="D29" s="52"/>
      <c r="E29" s="52"/>
      <c r="F29" s="52"/>
      <c r="G29" s="52"/>
      <c r="H29" s="52"/>
      <c r="I29" s="52"/>
      <c r="J29" s="52"/>
      <c r="K29" s="53">
        <f>СТ.210!K23</f>
        <v>0</v>
      </c>
    </row>
    <row r="30" spans="1:11">
      <c r="A30" s="29"/>
      <c r="B30" s="25"/>
      <c r="C30" s="50"/>
      <c r="D30" s="52"/>
      <c r="E30" s="52"/>
      <c r="F30" s="52"/>
      <c r="G30" s="52"/>
      <c r="H30" s="52"/>
      <c r="I30" s="52"/>
      <c r="J30" s="52"/>
      <c r="K30" s="53" t="e">
        <f>СТ.210!#REF!</f>
        <v>#REF!</v>
      </c>
    </row>
    <row r="31" spans="1:11" s="34" customFormat="1" ht="15" customHeight="1">
      <c r="A31" s="151" t="s">
        <v>9</v>
      </c>
      <c r="B31" s="151"/>
      <c r="C31" s="41" t="s">
        <v>10</v>
      </c>
      <c r="D31" s="53"/>
      <c r="E31" s="54" t="s">
        <v>10</v>
      </c>
      <c r="F31" s="54" t="s">
        <v>10</v>
      </c>
      <c r="G31" s="54" t="s">
        <v>10</v>
      </c>
      <c r="H31" s="54" t="s">
        <v>10</v>
      </c>
      <c r="I31" s="54" t="s">
        <v>10</v>
      </c>
      <c r="J31" s="54" t="s">
        <v>10</v>
      </c>
      <c r="K31" s="53">
        <f>СТ.210!K24</f>
        <v>986532.00049999997</v>
      </c>
    </row>
    <row r="32" spans="1:11" ht="29.25" hidden="1" customHeight="1">
      <c r="A32" s="19" t="s">
        <v>1</v>
      </c>
    </row>
    <row r="33" spans="1:7" hidden="1">
      <c r="A33" s="2"/>
      <c r="B33" s="2"/>
      <c r="C33" s="2"/>
    </row>
    <row r="34" spans="1:7" ht="19.5" hidden="1" customHeight="1" thickBot="1">
      <c r="A34" s="14" t="s">
        <v>2</v>
      </c>
      <c r="B34" s="164"/>
      <c r="C34" s="164"/>
    </row>
    <row r="35" spans="1:7" hidden="1">
      <c r="A35" s="3"/>
      <c r="B35" s="165"/>
      <c r="C35" s="165"/>
    </row>
    <row r="36" spans="1:7" ht="31.5" hidden="1" customHeight="1" thickBot="1">
      <c r="A36" s="152" t="s">
        <v>3</v>
      </c>
      <c r="B36" s="152"/>
      <c r="C36" s="4"/>
    </row>
    <row r="37" spans="1:7" ht="15" hidden="1" customHeight="1" thickBot="1">
      <c r="A37" s="17" t="s">
        <v>11</v>
      </c>
    </row>
    <row r="38" spans="1:7" ht="15.75" hidden="1" thickBot="1">
      <c r="A38" s="2"/>
      <c r="B38" s="2"/>
      <c r="C38" s="2"/>
      <c r="D38" s="2"/>
      <c r="E38" s="2"/>
      <c r="F38" s="2"/>
      <c r="G38" s="2"/>
    </row>
    <row r="39" spans="1:7" ht="30" hidden="1" customHeight="1">
      <c r="A39" s="5" t="s">
        <v>4</v>
      </c>
      <c r="B39" s="153" t="s">
        <v>12</v>
      </c>
      <c r="C39" s="154"/>
      <c r="D39" s="7" t="s">
        <v>13</v>
      </c>
      <c r="E39" s="7" t="s">
        <v>14</v>
      </c>
      <c r="F39" s="7" t="s">
        <v>14</v>
      </c>
      <c r="G39" s="7" t="s">
        <v>15</v>
      </c>
    </row>
    <row r="40" spans="1:7" ht="89.25" hidden="1" customHeight="1">
      <c r="A40" s="139" t="s">
        <v>5</v>
      </c>
      <c r="B40" s="141"/>
      <c r="C40" s="142"/>
      <c r="D40" s="139" t="s">
        <v>16</v>
      </c>
      <c r="E40" s="8" t="s">
        <v>17</v>
      </c>
      <c r="F40" s="139" t="s">
        <v>19</v>
      </c>
      <c r="G40" s="139" t="s">
        <v>20</v>
      </c>
    </row>
    <row r="41" spans="1:7" ht="15.75" hidden="1" thickBot="1">
      <c r="A41" s="140"/>
      <c r="B41" s="143"/>
      <c r="C41" s="144"/>
      <c r="D41" s="140"/>
      <c r="E41" s="11" t="s">
        <v>18</v>
      </c>
      <c r="F41" s="140"/>
      <c r="G41" s="140"/>
    </row>
    <row r="42" spans="1:7" ht="15.75" hidden="1" thickBot="1">
      <c r="A42" s="21">
        <v>1</v>
      </c>
      <c r="B42" s="174">
        <v>2</v>
      </c>
      <c r="C42" s="175"/>
      <c r="D42" s="20">
        <v>3</v>
      </c>
      <c r="E42" s="20">
        <v>4</v>
      </c>
      <c r="F42" s="20">
        <v>5</v>
      </c>
      <c r="G42" s="20">
        <v>6</v>
      </c>
    </row>
    <row r="43" spans="1:7" ht="42" hidden="1" customHeight="1" thickBot="1">
      <c r="A43" s="12">
        <v>1</v>
      </c>
      <c r="B43" s="149" t="s">
        <v>21</v>
      </c>
      <c r="C43" s="150"/>
      <c r="D43" s="11" t="s">
        <v>10</v>
      </c>
      <c r="E43" s="11" t="s">
        <v>10</v>
      </c>
      <c r="F43" s="11" t="s">
        <v>10</v>
      </c>
      <c r="G43" s="10"/>
    </row>
    <row r="44" spans="1:7" ht="25.5" hidden="1" customHeight="1">
      <c r="A44" s="6"/>
      <c r="B44" s="158" t="s">
        <v>8</v>
      </c>
      <c r="C44" s="159"/>
      <c r="D44" s="9"/>
      <c r="E44" s="9"/>
      <c r="F44" s="9"/>
      <c r="G44" s="9"/>
    </row>
    <row r="45" spans="1:7" ht="42.75" hidden="1" customHeight="1" thickBot="1">
      <c r="A45" s="12" t="s">
        <v>22</v>
      </c>
      <c r="B45" s="160" t="s">
        <v>23</v>
      </c>
      <c r="C45" s="161"/>
      <c r="D45" s="10"/>
      <c r="E45" s="10"/>
      <c r="F45" s="10"/>
      <c r="G45" s="10"/>
    </row>
    <row r="46" spans="1:7" ht="42" hidden="1" customHeight="1" thickBot="1">
      <c r="A46" s="12" t="s">
        <v>24</v>
      </c>
      <c r="B46" s="162" t="s">
        <v>25</v>
      </c>
      <c r="C46" s="163"/>
      <c r="D46" s="10"/>
      <c r="E46" s="10"/>
      <c r="F46" s="10"/>
      <c r="G46" s="10"/>
    </row>
    <row r="47" spans="1:7" ht="39.75" hidden="1" customHeight="1" thickBot="1">
      <c r="A47" s="12" t="s">
        <v>26</v>
      </c>
      <c r="B47" s="162" t="s">
        <v>27</v>
      </c>
      <c r="C47" s="163"/>
      <c r="D47" s="10"/>
      <c r="E47" s="10"/>
      <c r="F47" s="10"/>
      <c r="G47" s="10"/>
    </row>
    <row r="48" spans="1:7" ht="15.75" hidden="1" thickBot="1">
      <c r="A48" s="12"/>
      <c r="B48" s="147"/>
      <c r="C48" s="148"/>
      <c r="D48" s="10"/>
      <c r="E48" s="10"/>
      <c r="F48" s="10"/>
      <c r="G48" s="10"/>
    </row>
    <row r="49" spans="1:7" ht="15.75" hidden="1" thickBot="1">
      <c r="A49" s="12"/>
      <c r="B49" s="147"/>
      <c r="C49" s="148"/>
      <c r="D49" s="10"/>
      <c r="E49" s="10"/>
      <c r="F49" s="10"/>
      <c r="G49" s="10"/>
    </row>
    <row r="50" spans="1:7" ht="43.5" hidden="1" customHeight="1" thickBot="1">
      <c r="A50" s="12">
        <v>2</v>
      </c>
      <c r="B50" s="149" t="s">
        <v>28</v>
      </c>
      <c r="C50" s="150"/>
      <c r="D50" s="11" t="s">
        <v>10</v>
      </c>
      <c r="E50" s="11" t="s">
        <v>10</v>
      </c>
      <c r="F50" s="11" t="s">
        <v>10</v>
      </c>
      <c r="G50" s="10"/>
    </row>
    <row r="51" spans="1:7" ht="21" hidden="1" customHeight="1">
      <c r="A51" s="6"/>
      <c r="B51" s="158" t="s">
        <v>8</v>
      </c>
      <c r="C51" s="159"/>
      <c r="D51" s="9"/>
      <c r="E51" s="9"/>
      <c r="F51" s="9"/>
      <c r="G51" s="9"/>
    </row>
    <row r="52" spans="1:7" ht="51" hidden="1" customHeight="1" thickBot="1">
      <c r="A52" s="12" t="s">
        <v>29</v>
      </c>
      <c r="B52" s="160" t="s">
        <v>23</v>
      </c>
      <c r="C52" s="161"/>
      <c r="D52" s="10"/>
      <c r="E52" s="10"/>
      <c r="F52" s="10"/>
      <c r="G52" s="10"/>
    </row>
    <row r="53" spans="1:7" ht="43.5" hidden="1" customHeight="1" thickBot="1">
      <c r="A53" s="12" t="s">
        <v>30</v>
      </c>
      <c r="B53" s="162" t="s">
        <v>25</v>
      </c>
      <c r="C53" s="163"/>
      <c r="D53" s="10"/>
      <c r="E53" s="10"/>
      <c r="F53" s="10"/>
      <c r="G53" s="10"/>
    </row>
    <row r="54" spans="1:7" ht="33" hidden="1" customHeight="1" thickBot="1">
      <c r="A54" s="12" t="s">
        <v>31</v>
      </c>
      <c r="B54" s="162" t="s">
        <v>27</v>
      </c>
      <c r="C54" s="163"/>
      <c r="D54" s="10"/>
      <c r="E54" s="10"/>
      <c r="F54" s="10"/>
      <c r="G54" s="10"/>
    </row>
    <row r="55" spans="1:7" ht="15.75" hidden="1" thickBot="1">
      <c r="A55" s="12"/>
      <c r="B55" s="147"/>
      <c r="C55" s="148"/>
      <c r="D55" s="10"/>
      <c r="E55" s="10"/>
      <c r="F55" s="10"/>
      <c r="G55" s="10"/>
    </row>
    <row r="56" spans="1:7" ht="15.75" hidden="1" thickBot="1">
      <c r="A56" s="12"/>
      <c r="B56" s="147"/>
      <c r="C56" s="148"/>
      <c r="D56" s="10"/>
      <c r="E56" s="10"/>
      <c r="F56" s="10"/>
      <c r="G56" s="10"/>
    </row>
    <row r="57" spans="1:7" ht="15.75" hidden="1" thickBot="1">
      <c r="A57" s="13"/>
      <c r="B57" s="149" t="s">
        <v>9</v>
      </c>
      <c r="C57" s="150"/>
      <c r="D57" s="11" t="s">
        <v>10</v>
      </c>
      <c r="E57" s="11" t="s">
        <v>10</v>
      </c>
      <c r="F57" s="11" t="s">
        <v>10</v>
      </c>
      <c r="G57" s="10"/>
    </row>
    <row r="58" spans="1:7" ht="56.25" hidden="1" customHeight="1">
      <c r="A58" s="19" t="s">
        <v>1</v>
      </c>
    </row>
    <row r="59" spans="1:7" ht="0.75" hidden="1" customHeight="1">
      <c r="A59" s="2"/>
      <c r="B59" s="2"/>
      <c r="C59" s="2"/>
    </row>
    <row r="60" spans="1:7" ht="26.25" hidden="1" customHeight="1" thickBot="1">
      <c r="A60" s="14" t="s">
        <v>2</v>
      </c>
      <c r="B60" s="164"/>
      <c r="C60" s="164"/>
    </row>
    <row r="61" spans="1:7" hidden="1">
      <c r="A61" s="3"/>
      <c r="B61" s="165"/>
      <c r="C61" s="165"/>
    </row>
    <row r="62" spans="1:7" ht="26.25" hidden="1" customHeight="1" thickBot="1">
      <c r="A62" s="152" t="s">
        <v>3</v>
      </c>
      <c r="B62" s="152"/>
      <c r="C62" s="4"/>
    </row>
    <row r="63" spans="1:7" ht="15.75" hidden="1">
      <c r="A63" s="18" t="s">
        <v>32</v>
      </c>
    </row>
    <row r="64" spans="1:7" ht="15.75" hidden="1" thickBot="1">
      <c r="A64" s="2"/>
      <c r="B64" s="2"/>
      <c r="C64" s="2"/>
      <c r="D64" s="2"/>
      <c r="E64" s="2"/>
      <c r="F64" s="2"/>
    </row>
    <row r="65" spans="1:6" hidden="1">
      <c r="A65" s="155" t="s">
        <v>33</v>
      </c>
      <c r="B65" s="155" t="s">
        <v>12</v>
      </c>
      <c r="C65" s="155" t="s">
        <v>34</v>
      </c>
      <c r="D65" s="7" t="s">
        <v>14</v>
      </c>
      <c r="E65" s="155" t="s">
        <v>37</v>
      </c>
      <c r="F65" s="155" t="s">
        <v>38</v>
      </c>
    </row>
    <row r="66" spans="1:6" ht="45" hidden="1" customHeight="1">
      <c r="A66" s="139"/>
      <c r="B66" s="139"/>
      <c r="C66" s="139"/>
      <c r="D66" s="8" t="s">
        <v>35</v>
      </c>
      <c r="E66" s="139"/>
      <c r="F66" s="139"/>
    </row>
    <row r="67" spans="1:6" ht="15.75" hidden="1" thickBot="1">
      <c r="A67" s="140"/>
      <c r="B67" s="140"/>
      <c r="C67" s="140"/>
      <c r="D67" s="11" t="s">
        <v>36</v>
      </c>
      <c r="E67" s="140"/>
      <c r="F67" s="140"/>
    </row>
    <row r="68" spans="1:6" ht="15.75" hidden="1" thickBot="1">
      <c r="A68" s="21">
        <v>1</v>
      </c>
      <c r="B68" s="20">
        <v>2</v>
      </c>
      <c r="C68" s="20">
        <v>3</v>
      </c>
      <c r="D68" s="20">
        <v>4</v>
      </c>
      <c r="E68" s="20">
        <v>5</v>
      </c>
      <c r="F68" s="20">
        <v>6</v>
      </c>
    </row>
    <row r="69" spans="1:6" ht="38.25" hidden="1" customHeight="1" thickBot="1">
      <c r="A69" s="12">
        <v>1</v>
      </c>
      <c r="B69" s="11" t="s">
        <v>39</v>
      </c>
      <c r="C69" s="10"/>
      <c r="D69" s="10"/>
      <c r="E69" s="10"/>
      <c r="F69" s="10"/>
    </row>
    <row r="70" spans="1:6" ht="15.75" hidden="1" thickBot="1">
      <c r="A70" s="12"/>
      <c r="B70" s="10"/>
      <c r="C70" s="10"/>
      <c r="D70" s="10"/>
      <c r="E70" s="10"/>
      <c r="F70" s="10"/>
    </row>
    <row r="71" spans="1:6" ht="15.75" hidden="1" thickBot="1">
      <c r="A71" s="12"/>
      <c r="B71" s="10"/>
      <c r="C71" s="10"/>
      <c r="D71" s="10"/>
      <c r="E71" s="10"/>
      <c r="F71" s="10"/>
    </row>
    <row r="72" spans="1:6" ht="15.75" hidden="1" thickBot="1">
      <c r="A72" s="13"/>
      <c r="B72" s="11" t="s">
        <v>9</v>
      </c>
      <c r="C72" s="11" t="s">
        <v>10</v>
      </c>
      <c r="D72" s="11" t="s">
        <v>10</v>
      </c>
      <c r="E72" s="11" t="s">
        <v>10</v>
      </c>
      <c r="F72" s="10"/>
    </row>
    <row r="73" spans="1:6">
      <c r="A73" s="30"/>
      <c r="B73" s="27"/>
      <c r="C73" s="27"/>
      <c r="D73" s="27"/>
      <c r="E73" s="27"/>
      <c r="F73" s="30"/>
    </row>
    <row r="74" spans="1:6" ht="18.75" customHeight="1">
      <c r="A74" s="19" t="s">
        <v>40</v>
      </c>
    </row>
    <row r="75" spans="1:6" hidden="1">
      <c r="A75" s="2"/>
      <c r="B75" s="2"/>
      <c r="C75" s="2"/>
    </row>
    <row r="76" spans="1:6" ht="30.75" customHeight="1" thickBot="1">
      <c r="A76" s="14" t="s">
        <v>2</v>
      </c>
      <c r="B76" s="136" t="s">
        <v>237</v>
      </c>
      <c r="C76" s="136"/>
    </row>
    <row r="77" spans="1:6" hidden="1">
      <c r="A77" s="15"/>
      <c r="B77" s="137"/>
      <c r="C77" s="137"/>
    </row>
    <row r="78" spans="1:6" ht="30.75" customHeight="1" thickBot="1">
      <c r="A78" s="166" t="s">
        <v>3</v>
      </c>
      <c r="B78" s="166"/>
      <c r="C78" s="32" t="s">
        <v>243</v>
      </c>
    </row>
    <row r="79" spans="1:6" ht="0.75" hidden="1" customHeight="1"/>
    <row r="80" spans="1:6" ht="52.5" customHeight="1">
      <c r="A80" s="157" t="s">
        <v>41</v>
      </c>
      <c r="B80" s="157"/>
      <c r="C80" s="157"/>
      <c r="D80" s="157"/>
      <c r="E80" s="157"/>
    </row>
    <row r="81" spans="1:8" ht="15.75" hidden="1" thickBot="1">
      <c r="A81" s="2"/>
      <c r="B81" s="2"/>
      <c r="C81" s="2"/>
      <c r="D81" s="2"/>
      <c r="E81" s="2"/>
    </row>
    <row r="82" spans="1:8" ht="26.25" customHeight="1">
      <c r="A82" s="29" t="s">
        <v>4</v>
      </c>
      <c r="B82" s="151" t="s">
        <v>42</v>
      </c>
      <c r="C82" s="151"/>
      <c r="D82" s="145" t="s">
        <v>238</v>
      </c>
      <c r="E82" s="146" t="s">
        <v>240</v>
      </c>
      <c r="F82" s="145" t="s">
        <v>241</v>
      </c>
      <c r="G82" s="146" t="s">
        <v>43</v>
      </c>
      <c r="H82" s="146" t="s">
        <v>239</v>
      </c>
    </row>
    <row r="83" spans="1:8" ht="21.75" customHeight="1">
      <c r="A83" s="29" t="s">
        <v>5</v>
      </c>
      <c r="B83" s="151"/>
      <c r="C83" s="151"/>
      <c r="D83" s="145"/>
      <c r="E83" s="146"/>
      <c r="F83" s="145"/>
      <c r="G83" s="146"/>
      <c r="H83" s="146"/>
    </row>
    <row r="84" spans="1:8">
      <c r="A84" s="28">
        <v>1</v>
      </c>
      <c r="B84" s="135">
        <v>2</v>
      </c>
      <c r="C84" s="135"/>
      <c r="D84" s="28">
        <v>3</v>
      </c>
      <c r="E84" s="28">
        <v>5</v>
      </c>
      <c r="F84" s="28">
        <v>4</v>
      </c>
      <c r="G84" s="28">
        <v>5</v>
      </c>
      <c r="H84" s="28">
        <v>6</v>
      </c>
    </row>
    <row r="85" spans="1:8" ht="29.25" customHeight="1">
      <c r="A85" s="29">
        <v>1</v>
      </c>
      <c r="B85" s="130" t="s">
        <v>44</v>
      </c>
      <c r="C85" s="130"/>
      <c r="D85" s="38" t="str">
        <f>СТ.210!D77</f>
        <v>x</v>
      </c>
      <c r="E85" s="38">
        <f>СТ.210!E77</f>
        <v>138535.32011</v>
      </c>
      <c r="F85" s="38" t="str">
        <f>СТ.210!F77</f>
        <v>x</v>
      </c>
      <c r="G85" s="38">
        <f>СТ.210!G77</f>
        <v>78501.72</v>
      </c>
      <c r="H85" s="38">
        <f>СТ.210!H77</f>
        <v>217037.04011</v>
      </c>
    </row>
    <row r="86" spans="1:8" ht="15.75" customHeight="1">
      <c r="A86" s="25"/>
      <c r="B86" s="168" t="s">
        <v>8</v>
      </c>
      <c r="C86" s="168"/>
      <c r="D86" s="38">
        <f>СТ.210!D78</f>
        <v>0</v>
      </c>
      <c r="E86" s="38">
        <f>СТ.210!E78</f>
        <v>0</v>
      </c>
      <c r="F86" s="38">
        <f>СТ.210!F78</f>
        <v>0</v>
      </c>
      <c r="G86" s="38">
        <f>СТ.210!G78</f>
        <v>0</v>
      </c>
      <c r="H86" s="38">
        <f>СТ.210!H78</f>
        <v>0</v>
      </c>
    </row>
    <row r="87" spans="1:8" ht="16.5" customHeight="1">
      <c r="A87" s="29" t="s">
        <v>22</v>
      </c>
      <c r="B87" s="168" t="s">
        <v>45</v>
      </c>
      <c r="C87" s="168"/>
      <c r="D87" s="38">
        <f>СТ.210!D79</f>
        <v>629706.00049999997</v>
      </c>
      <c r="E87" s="38">
        <f>СТ.210!E79</f>
        <v>138535.32011</v>
      </c>
      <c r="F87" s="38">
        <f>СТ.210!F79</f>
        <v>356826</v>
      </c>
      <c r="G87" s="38">
        <f>СТ.210!G79</f>
        <v>78501.72</v>
      </c>
      <c r="H87" s="38">
        <f>СТ.210!H79</f>
        <v>217037.04011</v>
      </c>
    </row>
    <row r="88" spans="1:8" ht="16.5" customHeight="1">
      <c r="A88" s="29" t="s">
        <v>24</v>
      </c>
      <c r="B88" s="168" t="s">
        <v>46</v>
      </c>
      <c r="C88" s="168"/>
      <c r="D88" s="38">
        <f>СТ.210!D80</f>
        <v>0</v>
      </c>
      <c r="E88" s="38">
        <f>СТ.210!E80</f>
        <v>0</v>
      </c>
      <c r="F88" s="38">
        <f>СТ.210!F80</f>
        <v>0</v>
      </c>
      <c r="G88" s="38">
        <f>СТ.210!G80</f>
        <v>0</v>
      </c>
      <c r="H88" s="38">
        <f>СТ.210!H80</f>
        <v>0</v>
      </c>
    </row>
    <row r="89" spans="1:8" ht="27.75" customHeight="1">
      <c r="A89" s="29" t="s">
        <v>26</v>
      </c>
      <c r="B89" s="168" t="s">
        <v>47</v>
      </c>
      <c r="C89" s="168"/>
      <c r="D89" s="38">
        <f>СТ.210!D81</f>
        <v>0</v>
      </c>
      <c r="E89" s="38">
        <f>СТ.210!E81</f>
        <v>0</v>
      </c>
      <c r="F89" s="38">
        <f>СТ.210!F81</f>
        <v>0</v>
      </c>
      <c r="G89" s="38">
        <f>СТ.210!G81</f>
        <v>0</v>
      </c>
      <c r="H89" s="38">
        <f>СТ.210!H81</f>
        <v>0</v>
      </c>
    </row>
    <row r="90" spans="1:8" ht="27" customHeight="1">
      <c r="A90" s="29">
        <v>2</v>
      </c>
      <c r="B90" s="130" t="s">
        <v>48</v>
      </c>
      <c r="C90" s="130"/>
      <c r="D90" s="38" t="str">
        <f>СТ.210!D82</f>
        <v>x</v>
      </c>
      <c r="E90" s="38">
        <f>СТ.210!E82</f>
        <v>51629.676015499994</v>
      </c>
      <c r="F90" s="38" t="str">
        <f>СТ.210!F82</f>
        <v>x</v>
      </c>
      <c r="G90" s="38">
        <f>СТ.210!G82</f>
        <v>29260.335999999999</v>
      </c>
      <c r="H90" s="38">
        <f>СТ.210!H82</f>
        <v>80890.01201549999</v>
      </c>
    </row>
    <row r="91" spans="1:8" ht="15.75" customHeight="1">
      <c r="A91" s="25"/>
      <c r="B91" s="168" t="s">
        <v>8</v>
      </c>
      <c r="C91" s="168"/>
      <c r="D91" s="38">
        <f>СТ.210!D83</f>
        <v>0</v>
      </c>
      <c r="E91" s="38">
        <f>СТ.210!E83</f>
        <v>0</v>
      </c>
      <c r="F91" s="38">
        <f>СТ.210!F83</f>
        <v>0</v>
      </c>
      <c r="G91" s="38">
        <f>СТ.210!G83</f>
        <v>0</v>
      </c>
      <c r="H91" s="38">
        <f>СТ.210!H83</f>
        <v>0</v>
      </c>
    </row>
    <row r="92" spans="1:8" ht="32.25" customHeight="1">
      <c r="A92" s="29" t="s">
        <v>29</v>
      </c>
      <c r="B92" s="168" t="s">
        <v>49</v>
      </c>
      <c r="C92" s="168"/>
      <c r="D92" s="38">
        <f>СТ.210!D84</f>
        <v>629706.00049999997</v>
      </c>
      <c r="E92" s="38">
        <f>СТ.210!E84</f>
        <v>18261.474014499996</v>
      </c>
      <c r="F92" s="38">
        <f>СТ.210!F84</f>
        <v>356826</v>
      </c>
      <c r="G92" s="38">
        <f>СТ.210!G84</f>
        <v>10347.954</v>
      </c>
      <c r="H92" s="38">
        <f>СТ.210!H84</f>
        <v>28609.428014499994</v>
      </c>
    </row>
    <row r="93" spans="1:8" ht="28.5" customHeight="1">
      <c r="A93" s="29" t="s">
        <v>30</v>
      </c>
      <c r="B93" s="168" t="s">
        <v>50</v>
      </c>
      <c r="C93" s="168"/>
      <c r="D93" s="38">
        <f>СТ.210!D85</f>
        <v>0</v>
      </c>
      <c r="E93" s="38">
        <f>СТ.210!E85</f>
        <v>0</v>
      </c>
      <c r="F93" s="38">
        <f>СТ.210!F85</f>
        <v>0</v>
      </c>
      <c r="G93" s="38">
        <f>СТ.210!G85</f>
        <v>0</v>
      </c>
      <c r="H93" s="38">
        <f>СТ.210!H85</f>
        <v>0</v>
      </c>
    </row>
    <row r="94" spans="1:8" ht="29.25" customHeight="1">
      <c r="A94" s="29" t="s">
        <v>31</v>
      </c>
      <c r="B94" s="168" t="s">
        <v>51</v>
      </c>
      <c r="C94" s="168"/>
      <c r="D94" s="38">
        <f>СТ.210!D86</f>
        <v>629706.00049999997</v>
      </c>
      <c r="E94" s="38">
        <f>СТ.210!E86</f>
        <v>1259.4120009999999</v>
      </c>
      <c r="F94" s="38">
        <f>СТ.210!F86</f>
        <v>356826</v>
      </c>
      <c r="G94" s="38">
        <f>СТ.210!G86</f>
        <v>713.65200000000004</v>
      </c>
      <c r="H94" s="38">
        <f>СТ.210!H86</f>
        <v>1973.064001</v>
      </c>
    </row>
    <row r="95" spans="1:8" ht="32.25" customHeight="1">
      <c r="A95" s="29" t="s">
        <v>52</v>
      </c>
      <c r="B95" s="168" t="s">
        <v>53</v>
      </c>
      <c r="C95" s="168"/>
      <c r="D95" s="38">
        <f>СТ.210!D87</f>
        <v>0</v>
      </c>
      <c r="E95" s="38">
        <f>СТ.210!E87</f>
        <v>0</v>
      </c>
      <c r="F95" s="38">
        <f>СТ.210!F87</f>
        <v>0</v>
      </c>
      <c r="G95" s="38">
        <f>СТ.210!G87</f>
        <v>0</v>
      </c>
      <c r="H95" s="38">
        <f>СТ.210!H87</f>
        <v>0</v>
      </c>
    </row>
    <row r="96" spans="1:8" ht="31.5" customHeight="1">
      <c r="A96" s="29" t="s">
        <v>54</v>
      </c>
      <c r="B96" s="168" t="s">
        <v>53</v>
      </c>
      <c r="C96" s="168"/>
      <c r="D96" s="38">
        <f>СТ.210!D88</f>
        <v>0</v>
      </c>
      <c r="E96" s="38">
        <f>СТ.210!E88</f>
        <v>0</v>
      </c>
      <c r="F96" s="38">
        <f>СТ.210!F88</f>
        <v>0</v>
      </c>
      <c r="G96" s="38">
        <f>СТ.210!G88</f>
        <v>0</v>
      </c>
      <c r="H96" s="38">
        <f>СТ.210!H88</f>
        <v>0</v>
      </c>
    </row>
    <row r="97" spans="1:8" ht="29.25" customHeight="1">
      <c r="A97" s="29">
        <v>3</v>
      </c>
      <c r="B97" s="130" t="s">
        <v>55</v>
      </c>
      <c r="C97" s="130"/>
      <c r="D97" s="38">
        <f>СТ.210!D89</f>
        <v>629706.00049999997</v>
      </c>
      <c r="E97" s="38">
        <f>СТ.210!E89</f>
        <v>32108.79</v>
      </c>
      <c r="F97" s="38">
        <f>СТ.210!F89</f>
        <v>356826</v>
      </c>
      <c r="G97" s="38">
        <f>СТ.210!G89</f>
        <v>18198.73</v>
      </c>
      <c r="H97" s="38">
        <f>СТ.210!H89</f>
        <v>50307.520000000004</v>
      </c>
    </row>
    <row r="98" spans="1:8" s="47" customFormat="1" ht="17.25" customHeight="1">
      <c r="A98" s="44"/>
      <c r="B98" s="172" t="s">
        <v>9</v>
      </c>
      <c r="C98" s="172"/>
      <c r="D98" s="38" t="str">
        <f>СТ.210!D90</f>
        <v>x</v>
      </c>
      <c r="E98" s="38">
        <f>СТ.210!E90</f>
        <v>190164.99612550001</v>
      </c>
      <c r="F98" s="38" t="str">
        <f>СТ.210!F90</f>
        <v>x</v>
      </c>
      <c r="G98" s="38">
        <f>СТ.210!G90</f>
        <v>107762.056</v>
      </c>
      <c r="H98" s="38">
        <f>СТ.210!H90</f>
        <v>297927.05212549999</v>
      </c>
    </row>
    <row r="99" spans="1:8" s="47" customFormat="1" ht="17.25" customHeight="1">
      <c r="A99" s="56"/>
      <c r="B99" s="57"/>
      <c r="C99" s="57"/>
      <c r="D99" s="57"/>
      <c r="E99" s="58"/>
      <c r="F99" s="57"/>
      <c r="G99" s="58"/>
      <c r="H99" s="58"/>
    </row>
    <row r="100" spans="1:8" ht="18.75">
      <c r="A100" s="19" t="s">
        <v>57</v>
      </c>
    </row>
    <row r="101" spans="1:8">
      <c r="A101" s="2"/>
      <c r="B101" s="2"/>
      <c r="C101" s="2"/>
    </row>
    <row r="102" spans="1:8" ht="23.25" thickBot="1">
      <c r="A102" s="14" t="s">
        <v>2</v>
      </c>
      <c r="B102" s="171" t="s">
        <v>230</v>
      </c>
      <c r="C102" s="171"/>
    </row>
    <row r="103" spans="1:8">
      <c r="A103" s="15"/>
      <c r="B103" s="137"/>
      <c r="C103" s="137"/>
    </row>
    <row r="104" spans="1:8" ht="16.5" thickBot="1">
      <c r="A104" s="152" t="s">
        <v>3</v>
      </c>
      <c r="B104" s="152"/>
      <c r="C104" s="33" t="s">
        <v>226</v>
      </c>
    </row>
    <row r="105" spans="1:8" ht="12.75" customHeight="1">
      <c r="A105" s="1"/>
    </row>
    <row r="106" spans="1:8" ht="36" customHeight="1">
      <c r="A106" s="28" t="s">
        <v>33</v>
      </c>
      <c r="B106" s="28" t="s">
        <v>58</v>
      </c>
      <c r="C106" s="59" t="s">
        <v>59</v>
      </c>
      <c r="D106" s="59" t="s">
        <v>60</v>
      </c>
      <c r="E106" s="59" t="s">
        <v>61</v>
      </c>
    </row>
    <row r="107" spans="1:8">
      <c r="A107" s="29">
        <v>1</v>
      </c>
      <c r="B107" s="29">
        <v>2</v>
      </c>
      <c r="C107" s="29">
        <v>3</v>
      </c>
      <c r="D107" s="29">
        <v>4</v>
      </c>
      <c r="E107" s="29">
        <v>5</v>
      </c>
    </row>
    <row r="108" spans="1:8">
      <c r="A108" s="29"/>
      <c r="B108" s="25" t="s">
        <v>211</v>
      </c>
      <c r="C108" s="39">
        <f>'соц вып'!C10</f>
        <v>4673.34</v>
      </c>
      <c r="D108" s="39">
        <f>'соц вып'!D10</f>
        <v>26</v>
      </c>
      <c r="E108" s="39">
        <f>'соц вып'!E10</f>
        <v>35641.019999999997</v>
      </c>
    </row>
    <row r="109" spans="1:8">
      <c r="A109" s="29"/>
      <c r="B109" s="60" t="s">
        <v>212</v>
      </c>
      <c r="C109" s="39">
        <f>'соц вып'!C11</f>
        <v>0</v>
      </c>
      <c r="D109" s="39">
        <f>'соц вып'!D11</f>
        <v>0</v>
      </c>
      <c r="E109" s="39">
        <f>'соц вып'!E11</f>
        <v>35641.019999999997</v>
      </c>
    </row>
    <row r="110" spans="1:8" ht="30">
      <c r="A110" s="29"/>
      <c r="B110" s="25" t="s">
        <v>213</v>
      </c>
      <c r="C110" s="39">
        <f>'соц вып'!C12</f>
        <v>12.09</v>
      </c>
      <c r="D110" s="39">
        <f>'соц вып'!D12</f>
        <v>26</v>
      </c>
      <c r="E110" s="39">
        <f>'соц вып'!E12</f>
        <v>178.21</v>
      </c>
    </row>
    <row r="111" spans="1:8">
      <c r="A111" s="29"/>
      <c r="B111" s="60" t="s">
        <v>212</v>
      </c>
      <c r="C111" s="39">
        <f>'соц вып'!C13</f>
        <v>0</v>
      </c>
      <c r="D111" s="39">
        <f>'соц вып'!D13</f>
        <v>0</v>
      </c>
      <c r="E111" s="39">
        <f>'соц вып'!E13</f>
        <v>178.21</v>
      </c>
    </row>
    <row r="112" spans="1:8" s="34" customFormat="1">
      <c r="A112" s="60"/>
      <c r="B112" s="41" t="s">
        <v>9</v>
      </c>
      <c r="C112" s="40" t="str">
        <f>'соц вып'!C14</f>
        <v>x</v>
      </c>
      <c r="D112" s="40" t="str">
        <f>'соц вып'!D14</f>
        <v>x</v>
      </c>
      <c r="E112" s="40">
        <f>'соц вып'!E14</f>
        <v>35819.229999999996</v>
      </c>
    </row>
    <row r="113" spans="1:7">
      <c r="A113" s="30"/>
      <c r="B113" s="27"/>
      <c r="C113" s="27"/>
      <c r="D113" s="27"/>
      <c r="E113" s="42"/>
    </row>
    <row r="114" spans="1:7" ht="20.25" customHeight="1">
      <c r="A114" s="19" t="s">
        <v>62</v>
      </c>
    </row>
    <row r="115" spans="1:7" hidden="1">
      <c r="A115" s="2"/>
      <c r="B115" s="2"/>
      <c r="C115" s="2"/>
    </row>
    <row r="116" spans="1:7" ht="23.25" thickBot="1">
      <c r="A116" s="14" t="s">
        <v>2</v>
      </c>
      <c r="B116" s="169">
        <v>851290</v>
      </c>
      <c r="C116" s="170"/>
    </row>
    <row r="117" spans="1:7" ht="15" hidden="1" customHeight="1">
      <c r="A117" s="15"/>
      <c r="B117" s="137"/>
      <c r="C117" s="137"/>
    </row>
    <row r="118" spans="1:7" ht="19.5" customHeight="1" thickBot="1">
      <c r="A118" s="152" t="s">
        <v>3</v>
      </c>
      <c r="B118" s="152"/>
      <c r="C118" s="31" t="s">
        <v>223</v>
      </c>
    </row>
    <row r="119" spans="1:7" ht="15.75">
      <c r="A119" s="18" t="s">
        <v>63</v>
      </c>
    </row>
    <row r="120" spans="1:7" ht="0.75" customHeight="1">
      <c r="A120" s="2"/>
      <c r="B120" s="2"/>
      <c r="C120" s="2"/>
      <c r="D120" s="2"/>
      <c r="E120" s="2"/>
      <c r="F120" s="2"/>
      <c r="G120" s="2"/>
    </row>
    <row r="121" spans="1:7" ht="51" customHeight="1">
      <c r="A121" s="29" t="s">
        <v>33</v>
      </c>
      <c r="B121" s="130" t="s">
        <v>12</v>
      </c>
      <c r="C121" s="130"/>
      <c r="D121" s="130"/>
      <c r="E121" s="64" t="s">
        <v>64</v>
      </c>
      <c r="F121" s="64" t="s">
        <v>65</v>
      </c>
      <c r="G121" s="64" t="s">
        <v>66</v>
      </c>
    </row>
    <row r="122" spans="1:7">
      <c r="A122" s="29">
        <v>1</v>
      </c>
      <c r="B122" s="130">
        <v>2</v>
      </c>
      <c r="C122" s="130"/>
      <c r="D122" s="130"/>
      <c r="E122" s="29">
        <v>3</v>
      </c>
      <c r="F122" s="29">
        <v>4</v>
      </c>
      <c r="G122" s="29">
        <v>5</v>
      </c>
    </row>
    <row r="123" spans="1:7">
      <c r="A123" s="29">
        <v>1</v>
      </c>
      <c r="B123" s="130" t="s">
        <v>67</v>
      </c>
      <c r="C123" s="130"/>
      <c r="D123" s="130"/>
      <c r="E123" s="25"/>
      <c r="F123" s="25"/>
      <c r="G123" s="60">
        <f>налоги!G11</f>
        <v>29863</v>
      </c>
    </row>
    <row r="124" spans="1:7">
      <c r="A124" s="25"/>
      <c r="B124" s="135" t="s">
        <v>68</v>
      </c>
      <c r="C124" s="135"/>
      <c r="D124" s="65"/>
      <c r="E124" s="25"/>
      <c r="F124" s="25"/>
      <c r="G124" s="25">
        <f>налоги!G12</f>
        <v>0</v>
      </c>
    </row>
    <row r="125" spans="1:7">
      <c r="A125" s="25"/>
      <c r="B125" s="168" t="s">
        <v>69</v>
      </c>
      <c r="C125" s="168"/>
      <c r="D125" s="65"/>
      <c r="E125" s="25"/>
      <c r="F125" s="25"/>
      <c r="G125" s="25">
        <f>налоги!G13</f>
        <v>29863</v>
      </c>
    </row>
    <row r="126" spans="1:7">
      <c r="A126" s="25"/>
      <c r="B126" s="167" t="s">
        <v>70</v>
      </c>
      <c r="C126" s="167"/>
      <c r="D126" s="167"/>
      <c r="E126" s="25"/>
      <c r="F126" s="25"/>
      <c r="G126" s="25">
        <f>налоги!G14</f>
        <v>0</v>
      </c>
    </row>
    <row r="127" spans="1:7">
      <c r="A127" s="25"/>
      <c r="B127" s="167" t="s">
        <v>71</v>
      </c>
      <c r="C127" s="167"/>
      <c r="D127" s="167"/>
      <c r="E127" s="25"/>
      <c r="F127" s="25"/>
      <c r="G127" s="25">
        <f>налоги!G15</f>
        <v>0</v>
      </c>
    </row>
    <row r="128" spans="1:7">
      <c r="A128" s="25"/>
      <c r="B128" s="168" t="s">
        <v>72</v>
      </c>
      <c r="C128" s="168"/>
      <c r="D128" s="168"/>
      <c r="E128" s="25"/>
      <c r="F128" s="25"/>
      <c r="G128" s="25">
        <f>налоги!G16</f>
        <v>0</v>
      </c>
    </row>
    <row r="129" spans="1:7">
      <c r="A129" s="25"/>
      <c r="B129" s="167" t="s">
        <v>70</v>
      </c>
      <c r="C129" s="167"/>
      <c r="D129" s="167"/>
      <c r="E129" s="25"/>
      <c r="F129" s="25"/>
      <c r="G129" s="25">
        <f>налоги!G17</f>
        <v>0</v>
      </c>
    </row>
    <row r="130" spans="1:7">
      <c r="A130" s="25"/>
      <c r="B130" s="167" t="s">
        <v>71</v>
      </c>
      <c r="C130" s="167"/>
      <c r="D130" s="167"/>
      <c r="E130" s="25"/>
      <c r="F130" s="25"/>
      <c r="G130" s="25">
        <f>налоги!G18</f>
        <v>0</v>
      </c>
    </row>
    <row r="131" spans="1:7">
      <c r="A131" s="29"/>
      <c r="B131" s="178"/>
      <c r="C131" s="178"/>
      <c r="D131" s="178"/>
      <c r="E131" s="25"/>
      <c r="F131" s="25"/>
      <c r="G131" s="25">
        <f>налоги!G19</f>
        <v>0</v>
      </c>
    </row>
    <row r="132" spans="1:7">
      <c r="A132" s="29"/>
      <c r="B132" s="178"/>
      <c r="C132" s="178"/>
      <c r="D132" s="178"/>
      <c r="E132" s="25"/>
      <c r="F132" s="25"/>
      <c r="G132" s="25" t="e">
        <f>налоги!#REF!</f>
        <v>#REF!</v>
      </c>
    </row>
    <row r="133" spans="1:7" s="34" customFormat="1">
      <c r="A133" s="60"/>
      <c r="B133" s="151" t="s">
        <v>9</v>
      </c>
      <c r="C133" s="151"/>
      <c r="D133" s="151"/>
      <c r="E133" s="60"/>
      <c r="F133" s="41" t="s">
        <v>10</v>
      </c>
      <c r="G133" s="60">
        <f>налоги!G20</f>
        <v>29863</v>
      </c>
    </row>
    <row r="134" spans="1:7" s="34" customFormat="1">
      <c r="A134" s="42"/>
      <c r="B134" s="43"/>
      <c r="C134" s="43"/>
      <c r="D134" s="43"/>
      <c r="E134" s="42"/>
      <c r="F134" s="43"/>
      <c r="G134" s="42"/>
    </row>
    <row r="135" spans="1:7" ht="15.75">
      <c r="A135" s="18" t="s">
        <v>73</v>
      </c>
    </row>
    <row r="136" spans="1:7" ht="39.75" customHeight="1">
      <c r="A136" s="29" t="s">
        <v>33</v>
      </c>
      <c r="B136" s="130" t="s">
        <v>12</v>
      </c>
      <c r="C136" s="130"/>
      <c r="D136" s="61" t="s">
        <v>74</v>
      </c>
      <c r="E136" s="62" t="s">
        <v>65</v>
      </c>
      <c r="F136" s="63" t="s">
        <v>75</v>
      </c>
    </row>
    <row r="137" spans="1:7">
      <c r="A137" s="29">
        <v>1</v>
      </c>
      <c r="B137" s="130">
        <v>2</v>
      </c>
      <c r="C137" s="130"/>
      <c r="D137" s="29">
        <v>3</v>
      </c>
      <c r="E137" s="29">
        <v>4</v>
      </c>
      <c r="F137" s="29">
        <v>5</v>
      </c>
    </row>
    <row r="138" spans="1:7">
      <c r="A138" s="29">
        <v>1</v>
      </c>
      <c r="B138" s="130" t="s">
        <v>76</v>
      </c>
      <c r="C138" s="130"/>
      <c r="D138" s="25"/>
      <c r="E138" s="25"/>
      <c r="F138" s="25"/>
    </row>
    <row r="139" spans="1:7" ht="30">
      <c r="A139" s="25"/>
      <c r="B139" s="25"/>
      <c r="C139" s="29" t="s">
        <v>77</v>
      </c>
      <c r="D139" s="39">
        <f>налоги!D26</f>
        <v>1515459.53</v>
      </c>
      <c r="E139" s="39">
        <f>налоги!E26</f>
        <v>1.5</v>
      </c>
      <c r="F139" s="39">
        <f>налоги!F26</f>
        <v>22770</v>
      </c>
    </row>
    <row r="140" spans="1:7">
      <c r="A140" s="29"/>
      <c r="B140" s="181" t="s">
        <v>214</v>
      </c>
      <c r="C140" s="181"/>
      <c r="D140" s="39">
        <f>налоги!D27</f>
        <v>0</v>
      </c>
      <c r="E140" s="39">
        <f>налоги!E27</f>
        <v>0</v>
      </c>
      <c r="F140" s="40">
        <f>налоги!F27</f>
        <v>22770</v>
      </c>
    </row>
    <row r="141" spans="1:7">
      <c r="A141" s="25"/>
      <c r="B141" s="151" t="s">
        <v>9</v>
      </c>
      <c r="C141" s="151"/>
      <c r="D141" s="39" t="str">
        <f>налоги!D28</f>
        <v>x</v>
      </c>
      <c r="E141" s="39" t="str">
        <f>налоги!E28</f>
        <v>x</v>
      </c>
      <c r="F141" s="40">
        <f>налоги!F28</f>
        <v>22770</v>
      </c>
    </row>
    <row r="142" spans="1:7">
      <c r="A142" s="30"/>
      <c r="B142" s="43"/>
      <c r="C142" s="43"/>
      <c r="D142" s="66"/>
      <c r="E142" s="66"/>
      <c r="F142" s="36"/>
    </row>
    <row r="143" spans="1:7" ht="15.75">
      <c r="A143" s="18" t="s">
        <v>78</v>
      </c>
    </row>
    <row r="144" spans="1:7">
      <c r="A144" s="2"/>
      <c r="B144" s="2"/>
      <c r="C144" s="2"/>
    </row>
    <row r="145" spans="1:6" ht="23.25" thickBot="1">
      <c r="A145" s="14" t="s">
        <v>2</v>
      </c>
      <c r="B145" s="169">
        <v>853290</v>
      </c>
      <c r="C145" s="170"/>
    </row>
    <row r="146" spans="1:6">
      <c r="A146" s="15"/>
      <c r="B146" s="137"/>
      <c r="C146" s="137"/>
    </row>
    <row r="147" spans="1:6" ht="15.75" thickBot="1">
      <c r="A147" s="152" t="s">
        <v>3</v>
      </c>
      <c r="B147" s="152"/>
      <c r="C147" s="31" t="s">
        <v>223</v>
      </c>
    </row>
    <row r="148" spans="1:6">
      <c r="A148" s="1"/>
    </row>
    <row r="149" spans="1:6" ht="34.5" customHeight="1">
      <c r="A149" s="67" t="s">
        <v>33</v>
      </c>
      <c r="B149" s="130" t="s">
        <v>12</v>
      </c>
      <c r="C149" s="130"/>
      <c r="D149" s="63" t="s">
        <v>216</v>
      </c>
      <c r="E149" s="63" t="s">
        <v>65</v>
      </c>
      <c r="F149" s="63" t="s">
        <v>79</v>
      </c>
    </row>
    <row r="150" spans="1:6" ht="14.25" customHeight="1">
      <c r="A150" s="28">
        <v>1</v>
      </c>
      <c r="B150" s="135">
        <v>2</v>
      </c>
      <c r="C150" s="135"/>
      <c r="D150" s="28">
        <v>3</v>
      </c>
      <c r="E150" s="28">
        <v>4</v>
      </c>
      <c r="F150" s="28">
        <v>5</v>
      </c>
    </row>
    <row r="151" spans="1:6" hidden="1">
      <c r="A151" s="29">
        <v>1</v>
      </c>
      <c r="B151" s="130" t="s">
        <v>80</v>
      </c>
      <c r="C151" s="130"/>
      <c r="D151" s="25"/>
      <c r="E151" s="25"/>
      <c r="F151" s="25"/>
    </row>
    <row r="152" spans="1:6" hidden="1">
      <c r="A152" s="25"/>
      <c r="B152" s="168" t="s">
        <v>81</v>
      </c>
      <c r="C152" s="168"/>
      <c r="D152" s="25"/>
      <c r="E152" s="25"/>
      <c r="F152" s="25"/>
    </row>
    <row r="153" spans="1:6">
      <c r="A153" s="29">
        <v>1</v>
      </c>
      <c r="B153" s="130" t="s">
        <v>215</v>
      </c>
      <c r="C153" s="130"/>
      <c r="D153" s="25">
        <f>налоги!D41</f>
        <v>37045.454545454537</v>
      </c>
      <c r="E153" s="25">
        <f>налоги!E41</f>
        <v>2.2000000000000002</v>
      </c>
      <c r="F153" s="39">
        <f>налоги!F41</f>
        <v>0</v>
      </c>
    </row>
    <row r="154" spans="1:6">
      <c r="A154" s="25"/>
      <c r="B154" s="168"/>
      <c r="C154" s="168"/>
      <c r="D154" s="25">
        <f>налоги!D42</f>
        <v>0</v>
      </c>
      <c r="E154" s="25">
        <f>налоги!E42</f>
        <v>0</v>
      </c>
      <c r="F154" s="39">
        <f>налоги!F42</f>
        <v>0</v>
      </c>
    </row>
    <row r="155" spans="1:6" s="34" customFormat="1">
      <c r="A155" s="41"/>
      <c r="B155" s="181" t="s">
        <v>193</v>
      </c>
      <c r="C155" s="181"/>
      <c r="D155" s="60">
        <f>налоги!D43</f>
        <v>0</v>
      </c>
      <c r="E155" s="60">
        <f>налоги!E43</f>
        <v>0</v>
      </c>
      <c r="F155" s="40">
        <f>налоги!F43</f>
        <v>0</v>
      </c>
    </row>
    <row r="156" spans="1:6" s="34" customFormat="1">
      <c r="A156" s="60"/>
      <c r="B156" s="151" t="s">
        <v>9</v>
      </c>
      <c r="C156" s="151"/>
      <c r="D156" s="60" t="str">
        <f>налоги!D44</f>
        <v>x</v>
      </c>
      <c r="E156" s="60" t="str">
        <f>налоги!E44</f>
        <v>x</v>
      </c>
      <c r="F156" s="40">
        <f>налоги!F44</f>
        <v>0</v>
      </c>
    </row>
    <row r="157" spans="1:6" s="34" customFormat="1" ht="14.25" hidden="1" customHeight="1">
      <c r="A157" s="42"/>
      <c r="B157" s="43"/>
      <c r="C157" s="43"/>
      <c r="D157" s="42"/>
      <c r="E157" s="42"/>
      <c r="F157" s="36"/>
    </row>
    <row r="158" spans="1:6" ht="21" hidden="1" customHeight="1" thickBot="1">
      <c r="A158" s="19" t="s">
        <v>82</v>
      </c>
    </row>
    <row r="159" spans="1:6" ht="15.75" hidden="1" thickBot="1">
      <c r="A159" s="2"/>
      <c r="B159" s="2"/>
      <c r="C159" s="2"/>
    </row>
    <row r="160" spans="1:6" ht="22.5" hidden="1" customHeight="1" thickBot="1">
      <c r="A160" s="14" t="s">
        <v>2</v>
      </c>
      <c r="B160" s="179"/>
      <c r="C160" s="179"/>
    </row>
    <row r="161" spans="1:6" hidden="1">
      <c r="A161" s="15"/>
      <c r="B161" s="137"/>
      <c r="C161" s="137"/>
    </row>
    <row r="162" spans="1:6" ht="20.25" hidden="1" customHeight="1" thickBot="1">
      <c r="A162" s="152" t="s">
        <v>3</v>
      </c>
      <c r="B162" s="152"/>
      <c r="C162" s="16"/>
    </row>
    <row r="163" spans="1:6" ht="2.25" hidden="1" customHeight="1" thickBot="1">
      <c r="A163" s="1"/>
    </row>
    <row r="164" spans="1:6" ht="15.75" hidden="1" thickBot="1">
      <c r="A164" s="2"/>
      <c r="B164" s="2"/>
      <c r="C164" s="2"/>
      <c r="D164" s="2"/>
      <c r="E164" s="2"/>
    </row>
    <row r="165" spans="1:6" ht="59.25" hidden="1" customHeight="1" thickBot="1">
      <c r="A165" s="5" t="s">
        <v>4</v>
      </c>
      <c r="B165" s="155" t="s">
        <v>58</v>
      </c>
      <c r="C165" s="155" t="s">
        <v>59</v>
      </c>
      <c r="D165" s="155" t="s">
        <v>60</v>
      </c>
      <c r="E165" s="155" t="s">
        <v>61</v>
      </c>
    </row>
    <row r="166" spans="1:6" ht="15.75" hidden="1" thickBot="1">
      <c r="A166" s="12" t="s">
        <v>5</v>
      </c>
      <c r="B166" s="140"/>
      <c r="C166" s="140"/>
      <c r="D166" s="140"/>
      <c r="E166" s="140"/>
    </row>
    <row r="167" spans="1:6" ht="15.75" hidden="1" thickBot="1">
      <c r="A167" s="21">
        <v>1</v>
      </c>
      <c r="B167" s="20">
        <v>2</v>
      </c>
      <c r="C167" s="20">
        <v>3</v>
      </c>
      <c r="D167" s="20">
        <v>4</v>
      </c>
      <c r="E167" s="20">
        <v>5</v>
      </c>
    </row>
    <row r="168" spans="1:6" ht="15.75" hidden="1" thickBot="1">
      <c r="A168" s="12"/>
      <c r="B168" s="10"/>
      <c r="C168" s="10"/>
      <c r="D168" s="10"/>
      <c r="E168" s="10"/>
    </row>
    <row r="169" spans="1:6" ht="15.75" hidden="1" thickBot="1">
      <c r="A169" s="12"/>
      <c r="B169" s="10"/>
      <c r="C169" s="10"/>
      <c r="D169" s="10"/>
      <c r="E169" s="10"/>
    </row>
    <row r="170" spans="1:6" ht="15.75" hidden="1" thickBot="1">
      <c r="A170" s="12"/>
      <c r="B170" s="10"/>
      <c r="C170" s="10"/>
      <c r="D170" s="10"/>
      <c r="E170" s="10"/>
    </row>
    <row r="171" spans="1:6" ht="15.75" hidden="1" thickBot="1">
      <c r="A171" s="13"/>
      <c r="B171" s="11" t="s">
        <v>9</v>
      </c>
      <c r="C171" s="11" t="s">
        <v>10</v>
      </c>
      <c r="D171" s="11" t="s">
        <v>10</v>
      </c>
      <c r="E171" s="10"/>
    </row>
    <row r="172" spans="1:6" ht="12.75" customHeight="1">
      <c r="A172" s="30"/>
      <c r="B172" s="27"/>
      <c r="C172" s="27"/>
      <c r="D172" s="27"/>
      <c r="E172" s="30"/>
    </row>
    <row r="173" spans="1:6" ht="23.25" hidden="1" customHeight="1">
      <c r="A173" s="180" t="s">
        <v>83</v>
      </c>
      <c r="B173" s="180"/>
      <c r="C173" s="180"/>
      <c r="D173" s="180"/>
      <c r="E173" s="180"/>
      <c r="F173" s="180"/>
    </row>
    <row r="174" spans="1:6" hidden="1">
      <c r="A174" s="2"/>
      <c r="B174" s="2"/>
      <c r="C174" s="2"/>
    </row>
    <row r="175" spans="1:6" ht="22.5" hidden="1" customHeight="1" thickBot="1">
      <c r="A175" s="14" t="s">
        <v>2</v>
      </c>
      <c r="B175" s="182" t="s">
        <v>224</v>
      </c>
      <c r="C175" s="183"/>
    </row>
    <row r="176" spans="1:6" ht="15" hidden="1" customHeight="1">
      <c r="A176" s="15"/>
      <c r="B176" s="137"/>
      <c r="C176" s="137"/>
    </row>
    <row r="177" spans="1:5" ht="21" hidden="1" customHeight="1" thickBot="1">
      <c r="A177" s="152" t="s">
        <v>3</v>
      </c>
      <c r="B177" s="152"/>
      <c r="C177" s="68" t="s">
        <v>225</v>
      </c>
    </row>
    <row r="178" spans="1:5" ht="0.75" hidden="1" customHeight="1">
      <c r="A178" s="1"/>
    </row>
    <row r="179" spans="1:5" ht="14.25" hidden="1" customHeight="1">
      <c r="A179" s="2"/>
      <c r="B179" s="2"/>
      <c r="C179" s="2"/>
      <c r="D179" s="2"/>
      <c r="E179" s="2"/>
    </row>
    <row r="180" spans="1:5" ht="27.75" hidden="1" customHeight="1">
      <c r="A180" s="28" t="s">
        <v>33</v>
      </c>
      <c r="B180" s="29" t="s">
        <v>58</v>
      </c>
      <c r="C180" s="63" t="s">
        <v>59</v>
      </c>
      <c r="D180" s="63" t="s">
        <v>60</v>
      </c>
      <c r="E180" s="63" t="s">
        <v>61</v>
      </c>
    </row>
    <row r="181" spans="1:5" hidden="1">
      <c r="A181" s="28">
        <v>1</v>
      </c>
      <c r="B181" s="28">
        <v>2</v>
      </c>
      <c r="C181" s="28">
        <v>3</v>
      </c>
      <c r="D181" s="28">
        <v>4</v>
      </c>
      <c r="E181" s="28">
        <v>5</v>
      </c>
    </row>
    <row r="182" spans="1:5" ht="28.5" hidden="1" customHeight="1">
      <c r="A182" s="29">
        <v>1</v>
      </c>
      <c r="B182" s="29" t="s">
        <v>84</v>
      </c>
      <c r="C182" s="25"/>
      <c r="D182" s="25"/>
      <c r="E182" s="25"/>
    </row>
    <row r="183" spans="1:5" ht="15.75" hidden="1" thickBot="1">
      <c r="A183" s="29"/>
      <c r="B183" s="10" t="s">
        <v>217</v>
      </c>
      <c r="C183" s="25"/>
      <c r="D183" s="25"/>
      <c r="E183" s="25"/>
    </row>
    <row r="184" spans="1:5" hidden="1">
      <c r="A184" s="29"/>
      <c r="B184" s="25"/>
      <c r="C184" s="25"/>
      <c r="D184" s="25"/>
      <c r="E184" s="25"/>
    </row>
    <row r="185" spans="1:5" s="34" customFormat="1" hidden="1">
      <c r="A185" s="60"/>
      <c r="B185" s="41" t="s">
        <v>9</v>
      </c>
      <c r="C185" s="41" t="s">
        <v>10</v>
      </c>
      <c r="D185" s="41" t="s">
        <v>10</v>
      </c>
      <c r="E185" s="60"/>
    </row>
    <row r="186" spans="1:5" s="34" customFormat="1" hidden="1">
      <c r="A186" s="42"/>
      <c r="B186" s="43"/>
      <c r="C186" s="43"/>
      <c r="D186" s="43"/>
      <c r="E186" s="42"/>
    </row>
    <row r="187" spans="1:5" ht="16.5" customHeight="1">
      <c r="A187" s="19" t="s">
        <v>85</v>
      </c>
    </row>
    <row r="188" spans="1:5" ht="0.75" customHeight="1">
      <c r="A188" s="2"/>
      <c r="B188" s="2"/>
      <c r="C188" s="2"/>
    </row>
    <row r="189" spans="1:5" ht="23.25" thickBot="1">
      <c r="A189" s="14" t="s">
        <v>2</v>
      </c>
      <c r="B189" s="169">
        <v>244221</v>
      </c>
      <c r="C189" s="170"/>
    </row>
    <row r="190" spans="1:5">
      <c r="A190" s="15"/>
      <c r="B190" s="137"/>
      <c r="C190" s="137"/>
    </row>
    <row r="191" spans="1:5" ht="16.5" thickBot="1">
      <c r="A191" s="152" t="s">
        <v>3</v>
      </c>
      <c r="B191" s="152"/>
      <c r="C191" s="33" t="s">
        <v>226</v>
      </c>
    </row>
    <row r="192" spans="1:5" ht="15.75">
      <c r="A192" s="18" t="s">
        <v>86</v>
      </c>
    </row>
    <row r="193" spans="1:6">
      <c r="A193" s="2"/>
      <c r="B193" s="2"/>
      <c r="C193" s="2"/>
      <c r="D193" s="2"/>
      <c r="E193" s="2"/>
      <c r="F193" s="2"/>
    </row>
    <row r="194" spans="1:6" ht="24">
      <c r="A194" s="67" t="s">
        <v>33</v>
      </c>
      <c r="B194" s="67" t="s">
        <v>12</v>
      </c>
      <c r="C194" s="63" t="s">
        <v>150</v>
      </c>
      <c r="D194" s="63" t="s">
        <v>245</v>
      </c>
      <c r="E194" s="63" t="s">
        <v>246</v>
      </c>
      <c r="F194" s="70" t="s">
        <v>38</v>
      </c>
    </row>
    <row r="195" spans="1:6">
      <c r="A195" s="29">
        <v>1</v>
      </c>
      <c r="B195" s="29">
        <v>2</v>
      </c>
      <c r="C195" s="29">
        <v>3</v>
      </c>
      <c r="D195" s="29">
        <v>4</v>
      </c>
      <c r="E195" s="29">
        <v>5</v>
      </c>
      <c r="F195" s="29">
        <v>6</v>
      </c>
    </row>
    <row r="196" spans="1:6" ht="15" customHeight="1">
      <c r="A196" s="25"/>
      <c r="B196" s="29" t="s">
        <v>87</v>
      </c>
      <c r="C196" s="25">
        <f>закупки!C15</f>
        <v>1</v>
      </c>
      <c r="D196" s="25">
        <f>закупки!D15</f>
        <v>12</v>
      </c>
      <c r="E196" s="39">
        <f>закупки!E15</f>
        <v>458.33333333333331</v>
      </c>
      <c r="F196" s="39">
        <f>закупки!F15</f>
        <v>5500</v>
      </c>
    </row>
    <row r="197" spans="1:6" ht="45" hidden="1">
      <c r="A197" s="25"/>
      <c r="B197" s="29" t="s">
        <v>88</v>
      </c>
      <c r="C197" s="25"/>
      <c r="D197" s="25"/>
      <c r="E197" s="39"/>
      <c r="F197" s="39">
        <f>закупки!F16</f>
        <v>0</v>
      </c>
    </row>
    <row r="198" spans="1:6" hidden="1">
      <c r="A198" s="25"/>
      <c r="B198" s="29" t="s">
        <v>89</v>
      </c>
      <c r="C198" s="25"/>
      <c r="D198" s="25"/>
      <c r="E198" s="39"/>
      <c r="F198" s="39">
        <f>закупки!F17</f>
        <v>0</v>
      </c>
    </row>
    <row r="199" spans="1:6" ht="45" hidden="1">
      <c r="A199" s="25"/>
      <c r="B199" s="29" t="s">
        <v>90</v>
      </c>
      <c r="C199" s="25"/>
      <c r="D199" s="25"/>
      <c r="E199" s="39"/>
      <c r="F199" s="39">
        <f>закупки!F18</f>
        <v>0</v>
      </c>
    </row>
    <row r="200" spans="1:6" ht="30" hidden="1">
      <c r="A200" s="25"/>
      <c r="B200" s="29" t="s">
        <v>91</v>
      </c>
      <c r="C200" s="25"/>
      <c r="D200" s="25"/>
      <c r="E200" s="39"/>
      <c r="F200" s="39">
        <f>закупки!F19</f>
        <v>0</v>
      </c>
    </row>
    <row r="201" spans="1:6" hidden="1">
      <c r="A201" s="25"/>
      <c r="B201" s="29" t="s">
        <v>92</v>
      </c>
      <c r="C201" s="25"/>
      <c r="D201" s="25"/>
      <c r="E201" s="39"/>
      <c r="F201" s="39">
        <f>закупки!F20</f>
        <v>0</v>
      </c>
    </row>
    <row r="202" spans="1:6" hidden="1">
      <c r="A202" s="25"/>
      <c r="B202" s="29" t="s">
        <v>93</v>
      </c>
      <c r="C202" s="25"/>
      <c r="D202" s="25"/>
      <c r="E202" s="39"/>
      <c r="F202" s="39">
        <f>закупки!F21</f>
        <v>8333.85</v>
      </c>
    </row>
    <row r="203" spans="1:6" ht="30" hidden="1">
      <c r="A203" s="25"/>
      <c r="B203" s="29" t="s">
        <v>94</v>
      </c>
      <c r="C203" s="25"/>
      <c r="D203" s="25"/>
      <c r="E203" s="39"/>
      <c r="F203" s="39">
        <f>закупки!F22</f>
        <v>0</v>
      </c>
    </row>
    <row r="204" spans="1:6" hidden="1">
      <c r="A204" s="29"/>
      <c r="B204" s="25"/>
      <c r="C204" s="25"/>
      <c r="D204" s="25"/>
      <c r="E204" s="39"/>
      <c r="F204" s="39">
        <f>закупки!F23</f>
        <v>0</v>
      </c>
    </row>
    <row r="205" spans="1:6">
      <c r="A205" s="29"/>
      <c r="B205" s="60" t="s">
        <v>190</v>
      </c>
      <c r="C205" s="25"/>
      <c r="D205" s="25"/>
      <c r="E205" s="39"/>
      <c r="F205" s="40">
        <f>закупки!F24</f>
        <v>13833.85</v>
      </c>
    </row>
    <row r="206" spans="1:6">
      <c r="A206" s="25"/>
      <c r="B206" s="41" t="s">
        <v>9</v>
      </c>
      <c r="C206" s="29" t="s">
        <v>10</v>
      </c>
      <c r="D206" s="29" t="s">
        <v>10</v>
      </c>
      <c r="E206" s="71" t="s">
        <v>10</v>
      </c>
      <c r="F206" s="40">
        <f>закупки!F25</f>
        <v>13833.85</v>
      </c>
    </row>
    <row r="207" spans="1:6">
      <c r="A207" s="30"/>
      <c r="B207" s="43"/>
      <c r="C207" s="27"/>
      <c r="D207" s="27"/>
      <c r="E207" s="72"/>
      <c r="F207" s="36"/>
    </row>
    <row r="208" spans="1:6" ht="18.75">
      <c r="A208" s="19" t="s">
        <v>85</v>
      </c>
    </row>
    <row r="209" spans="1:5">
      <c r="A209" s="2"/>
      <c r="B209" s="2"/>
      <c r="C209" s="2"/>
    </row>
    <row r="210" spans="1:5" ht="23.25" thickBot="1">
      <c r="A210" s="14" t="s">
        <v>2</v>
      </c>
      <c r="B210" s="171" t="s">
        <v>247</v>
      </c>
      <c r="C210" s="171"/>
    </row>
    <row r="211" spans="1:5">
      <c r="A211" s="15"/>
      <c r="B211" s="137"/>
      <c r="C211" s="137"/>
    </row>
    <row r="212" spans="1:5" ht="15.75" thickBot="1">
      <c r="A212" s="152" t="s">
        <v>3</v>
      </c>
      <c r="B212" s="152"/>
      <c r="C212" s="16"/>
    </row>
    <row r="213" spans="1:5" ht="15.75">
      <c r="A213" s="18" t="s">
        <v>95</v>
      </c>
    </row>
    <row r="214" spans="1:5" ht="27" customHeight="1">
      <c r="A214" s="67" t="s">
        <v>33</v>
      </c>
      <c r="B214" s="29" t="s">
        <v>12</v>
      </c>
      <c r="C214" s="63" t="s">
        <v>96</v>
      </c>
      <c r="D214" s="63" t="s">
        <v>97</v>
      </c>
      <c r="E214" s="63" t="s">
        <v>98</v>
      </c>
    </row>
    <row r="215" spans="1:5">
      <c r="A215" s="29">
        <v>1</v>
      </c>
      <c r="B215" s="29">
        <v>2</v>
      </c>
      <c r="C215" s="29">
        <v>3</v>
      </c>
      <c r="D215" s="29">
        <v>4</v>
      </c>
      <c r="E215" s="29">
        <v>5</v>
      </c>
    </row>
    <row r="216" spans="1:5" ht="30">
      <c r="A216" s="25"/>
      <c r="B216" s="29" t="s">
        <v>99</v>
      </c>
      <c r="C216" s="25"/>
      <c r="D216" s="25"/>
      <c r="E216" s="25">
        <f>C216*D216</f>
        <v>0</v>
      </c>
    </row>
    <row r="217" spans="1:5" ht="30">
      <c r="A217" s="25"/>
      <c r="B217" s="29" t="s">
        <v>100</v>
      </c>
      <c r="C217" s="25"/>
      <c r="D217" s="25"/>
      <c r="E217" s="25">
        <f>C217*D217</f>
        <v>0</v>
      </c>
    </row>
    <row r="218" spans="1:5">
      <c r="A218" s="25"/>
      <c r="B218" s="29" t="s">
        <v>9</v>
      </c>
      <c r="C218" s="25"/>
      <c r="D218" s="25"/>
      <c r="E218" s="25">
        <f>E216+E217</f>
        <v>0</v>
      </c>
    </row>
    <row r="219" spans="1:5">
      <c r="A219" s="30"/>
      <c r="B219" s="27"/>
      <c r="C219" s="30"/>
      <c r="D219" s="30"/>
      <c r="E219" s="30"/>
    </row>
    <row r="220" spans="1:5" ht="18.75">
      <c r="A220" s="19" t="s">
        <v>85</v>
      </c>
    </row>
    <row r="221" spans="1:5">
      <c r="A221" s="2"/>
      <c r="B221" s="2"/>
      <c r="C221" s="2"/>
    </row>
    <row r="222" spans="1:5" ht="23.25" thickBot="1">
      <c r="A222" s="14" t="s">
        <v>2</v>
      </c>
      <c r="B222" s="169">
        <v>244223</v>
      </c>
      <c r="C222" s="170"/>
    </row>
    <row r="223" spans="1:5">
      <c r="A223" s="15"/>
      <c r="B223" s="137"/>
      <c r="C223" s="137"/>
    </row>
    <row r="224" spans="1:5" ht="16.5" thickBot="1">
      <c r="A224" s="152" t="s">
        <v>3</v>
      </c>
      <c r="B224" s="152"/>
      <c r="C224" s="33" t="s">
        <v>223</v>
      </c>
    </row>
    <row r="225" spans="1:7" ht="15.75">
      <c r="A225" s="18" t="s">
        <v>101</v>
      </c>
    </row>
    <row r="226" spans="1:7">
      <c r="A226" s="184" t="s">
        <v>33</v>
      </c>
      <c r="B226" s="130" t="s">
        <v>58</v>
      </c>
      <c r="C226" s="130"/>
      <c r="D226" s="130" t="s">
        <v>102</v>
      </c>
      <c r="E226" s="130" t="s">
        <v>103</v>
      </c>
      <c r="F226" s="130" t="s">
        <v>104</v>
      </c>
      <c r="G226" s="130" t="s">
        <v>162</v>
      </c>
    </row>
    <row r="227" spans="1:7">
      <c r="A227" s="185"/>
      <c r="B227" s="130"/>
      <c r="C227" s="130"/>
      <c r="D227" s="130"/>
      <c r="E227" s="130"/>
      <c r="F227" s="130"/>
      <c r="G227" s="130"/>
    </row>
    <row r="228" spans="1:7">
      <c r="A228" s="29">
        <v>1</v>
      </c>
      <c r="B228" s="130">
        <v>2</v>
      </c>
      <c r="C228" s="130"/>
      <c r="D228" s="29">
        <v>4</v>
      </c>
      <c r="E228" s="29">
        <v>5</v>
      </c>
      <c r="F228" s="29">
        <v>6</v>
      </c>
      <c r="G228" s="29">
        <v>6</v>
      </c>
    </row>
    <row r="229" spans="1:7" ht="15" customHeight="1">
      <c r="A229" s="25"/>
      <c r="B229" s="130" t="s">
        <v>105</v>
      </c>
      <c r="C229" s="130"/>
      <c r="D229" s="73">
        <f>закупки!D49</f>
        <v>139000</v>
      </c>
      <c r="E229" s="73">
        <f>закупки!E49</f>
        <v>7.86</v>
      </c>
      <c r="F229" s="73">
        <f>закупки!F49</f>
        <v>0</v>
      </c>
      <c r="G229" s="39">
        <f>закупки!G49</f>
        <v>944180</v>
      </c>
    </row>
    <row r="230" spans="1:7" ht="0.75" hidden="1" customHeight="1">
      <c r="A230" s="25"/>
      <c r="B230" s="135" t="s">
        <v>106</v>
      </c>
      <c r="C230" s="135"/>
      <c r="D230" s="73">
        <f>закупки!D50</f>
        <v>0</v>
      </c>
      <c r="E230" s="73">
        <f>закупки!E50</f>
        <v>0</v>
      </c>
      <c r="F230" s="73">
        <f>закупки!F50</f>
        <v>0</v>
      </c>
      <c r="G230" s="39">
        <f>закупки!G50</f>
        <v>0</v>
      </c>
    </row>
    <row r="231" spans="1:7" hidden="1">
      <c r="A231" s="29"/>
      <c r="B231" s="178"/>
      <c r="C231" s="178"/>
      <c r="D231" s="73">
        <f>закупки!D51</f>
        <v>0</v>
      </c>
      <c r="E231" s="73">
        <f>закупки!E51</f>
        <v>0</v>
      </c>
      <c r="F231" s="73">
        <f>закупки!F51</f>
        <v>0</v>
      </c>
      <c r="G231" s="39">
        <f>закупки!G51</f>
        <v>0</v>
      </c>
    </row>
    <row r="232" spans="1:7" hidden="1">
      <c r="A232" s="29"/>
      <c r="B232" s="178"/>
      <c r="C232" s="178"/>
      <c r="D232" s="73">
        <f>закупки!D52</f>
        <v>0</v>
      </c>
      <c r="E232" s="73">
        <f>закупки!E52</f>
        <v>0</v>
      </c>
      <c r="F232" s="73">
        <f>закупки!F52</f>
        <v>0</v>
      </c>
      <c r="G232" s="39">
        <f>закупки!G52</f>
        <v>0</v>
      </c>
    </row>
    <row r="233" spans="1:7" hidden="1">
      <c r="A233" s="25"/>
      <c r="B233" s="130" t="s">
        <v>107</v>
      </c>
      <c r="C233" s="130"/>
      <c r="D233" s="73">
        <f>закупки!D53</f>
        <v>0</v>
      </c>
      <c r="E233" s="73">
        <f>закупки!E53</f>
        <v>0</v>
      </c>
      <c r="F233" s="73">
        <f>закупки!F53</f>
        <v>0</v>
      </c>
      <c r="G233" s="39">
        <f>закупки!G53</f>
        <v>0</v>
      </c>
    </row>
    <row r="234" spans="1:7" hidden="1">
      <c r="A234" s="25"/>
      <c r="B234" s="135" t="s">
        <v>106</v>
      </c>
      <c r="C234" s="135"/>
      <c r="D234" s="73">
        <f>закупки!D54</f>
        <v>0</v>
      </c>
      <c r="E234" s="73">
        <f>закупки!E54</f>
        <v>0</v>
      </c>
      <c r="F234" s="73">
        <f>закупки!F54</f>
        <v>0</v>
      </c>
      <c r="G234" s="39">
        <f>закупки!G54</f>
        <v>0</v>
      </c>
    </row>
    <row r="235" spans="1:7" hidden="1">
      <c r="A235" s="29"/>
      <c r="B235" s="178"/>
      <c r="C235" s="178"/>
      <c r="D235" s="73">
        <f>закупки!D55</f>
        <v>0</v>
      </c>
      <c r="E235" s="73">
        <f>закупки!E55</f>
        <v>0</v>
      </c>
      <c r="F235" s="73">
        <f>закупки!F55</f>
        <v>0</v>
      </c>
      <c r="G235" s="39">
        <f>закупки!G55</f>
        <v>0</v>
      </c>
    </row>
    <row r="236" spans="1:7" hidden="1">
      <c r="A236" s="29"/>
      <c r="B236" s="178"/>
      <c r="C236" s="178"/>
      <c r="D236" s="73">
        <f>закупки!D56</f>
        <v>0</v>
      </c>
      <c r="E236" s="73">
        <f>закупки!E56</f>
        <v>0</v>
      </c>
      <c r="F236" s="73">
        <f>закупки!F56</f>
        <v>0</v>
      </c>
      <c r="G236" s="39">
        <f>закупки!G56</f>
        <v>0</v>
      </c>
    </row>
    <row r="237" spans="1:7" hidden="1">
      <c r="A237" s="25"/>
      <c r="B237" s="130" t="s">
        <v>108</v>
      </c>
      <c r="C237" s="130"/>
      <c r="D237" s="73">
        <f>закупки!D57</f>
        <v>0</v>
      </c>
      <c r="E237" s="73">
        <f>закупки!E57</f>
        <v>0</v>
      </c>
      <c r="F237" s="73">
        <f>закупки!F57</f>
        <v>0</v>
      </c>
      <c r="G237" s="39">
        <f>закупки!G57</f>
        <v>0</v>
      </c>
    </row>
    <row r="238" spans="1:7" hidden="1">
      <c r="A238" s="25"/>
      <c r="B238" s="135" t="s">
        <v>106</v>
      </c>
      <c r="C238" s="135"/>
      <c r="D238" s="73">
        <f>закупки!D58</f>
        <v>0</v>
      </c>
      <c r="E238" s="73">
        <f>закупки!E58</f>
        <v>0</v>
      </c>
      <c r="F238" s="73">
        <f>закупки!F58</f>
        <v>0</v>
      </c>
      <c r="G238" s="39">
        <f>закупки!G58</f>
        <v>0</v>
      </c>
    </row>
    <row r="239" spans="1:7" hidden="1">
      <c r="A239" s="29"/>
      <c r="B239" s="178"/>
      <c r="C239" s="178"/>
      <c r="D239" s="73">
        <f>закупки!D59</f>
        <v>0</v>
      </c>
      <c r="E239" s="73">
        <f>закупки!E59</f>
        <v>0</v>
      </c>
      <c r="F239" s="73">
        <f>закупки!F59</f>
        <v>0</v>
      </c>
      <c r="G239" s="39">
        <f>закупки!G59</f>
        <v>0</v>
      </c>
    </row>
    <row r="240" spans="1:7" hidden="1">
      <c r="A240" s="29"/>
      <c r="B240" s="178"/>
      <c r="C240" s="178"/>
      <c r="D240" s="73">
        <f>закупки!D60</f>
        <v>0</v>
      </c>
      <c r="E240" s="73">
        <f>закупки!E60</f>
        <v>0</v>
      </c>
      <c r="F240" s="73">
        <f>закупки!F60</f>
        <v>0</v>
      </c>
      <c r="G240" s="39">
        <f>закупки!G60</f>
        <v>0</v>
      </c>
    </row>
    <row r="241" spans="1:7" hidden="1">
      <c r="A241" s="25"/>
      <c r="B241" s="130" t="s">
        <v>161</v>
      </c>
      <c r="C241" s="130"/>
      <c r="D241" s="73">
        <f>закупки!D61</f>
        <v>0</v>
      </c>
      <c r="E241" s="73">
        <f>закупки!E61</f>
        <v>0</v>
      </c>
      <c r="F241" s="73">
        <f>закупки!F61</f>
        <v>0</v>
      </c>
      <c r="G241" s="39">
        <f>закупки!G61</f>
        <v>0</v>
      </c>
    </row>
    <row r="242" spans="1:7" hidden="1">
      <c r="A242" s="25"/>
      <c r="B242" s="135" t="s">
        <v>106</v>
      </c>
      <c r="C242" s="135"/>
      <c r="D242" s="73">
        <f>закупки!D62</f>
        <v>0</v>
      </c>
      <c r="E242" s="73">
        <f>закупки!E62</f>
        <v>0</v>
      </c>
      <c r="F242" s="73">
        <f>закупки!F62</f>
        <v>0</v>
      </c>
      <c r="G242" s="39">
        <f>закупки!G62</f>
        <v>0</v>
      </c>
    </row>
    <row r="243" spans="1:7" hidden="1">
      <c r="A243" s="29"/>
      <c r="B243" s="178"/>
      <c r="C243" s="178"/>
      <c r="D243" s="73">
        <f>закупки!D63</f>
        <v>0</v>
      </c>
      <c r="E243" s="73">
        <f>закупки!E63</f>
        <v>0</v>
      </c>
      <c r="F243" s="73">
        <f>закупки!F63</f>
        <v>0</v>
      </c>
      <c r="G243" s="39">
        <f>закупки!G63</f>
        <v>0</v>
      </c>
    </row>
    <row r="244" spans="1:7" hidden="1">
      <c r="A244" s="29"/>
      <c r="B244" s="178"/>
      <c r="C244" s="178"/>
      <c r="D244" s="73">
        <f>закупки!D64</f>
        <v>0</v>
      </c>
      <c r="E244" s="73">
        <f>закупки!E64</f>
        <v>0</v>
      </c>
      <c r="F244" s="73">
        <f>закупки!F64</f>
        <v>0</v>
      </c>
      <c r="G244" s="39">
        <f>закупки!G64</f>
        <v>0</v>
      </c>
    </row>
    <row r="245" spans="1:7" hidden="1">
      <c r="A245" s="25"/>
      <c r="B245" s="130" t="s">
        <v>109</v>
      </c>
      <c r="C245" s="130"/>
      <c r="D245" s="73">
        <f>закупки!D65</f>
        <v>0</v>
      </c>
      <c r="E245" s="73">
        <f>закупки!E65</f>
        <v>0</v>
      </c>
      <c r="F245" s="73">
        <f>закупки!F65</f>
        <v>0</v>
      </c>
      <c r="G245" s="39">
        <f>закупки!G65</f>
        <v>0</v>
      </c>
    </row>
    <row r="246" spans="1:7" hidden="1">
      <c r="A246" s="25"/>
      <c r="B246" s="135" t="s">
        <v>106</v>
      </c>
      <c r="C246" s="135"/>
      <c r="D246" s="73">
        <f>закупки!D66</f>
        <v>0</v>
      </c>
      <c r="E246" s="73">
        <f>закупки!E66</f>
        <v>0</v>
      </c>
      <c r="F246" s="73">
        <f>закупки!F66</f>
        <v>0</v>
      </c>
      <c r="G246" s="39">
        <f>закупки!G66</f>
        <v>0</v>
      </c>
    </row>
    <row r="247" spans="1:7" hidden="1">
      <c r="A247" s="29"/>
      <c r="B247" s="178"/>
      <c r="C247" s="178"/>
      <c r="D247" s="73">
        <f>закупки!D67</f>
        <v>0</v>
      </c>
      <c r="E247" s="73">
        <f>закупки!E67</f>
        <v>0</v>
      </c>
      <c r="F247" s="73">
        <f>закупки!F67</f>
        <v>0</v>
      </c>
      <c r="G247" s="39">
        <f>закупки!G67</f>
        <v>0</v>
      </c>
    </row>
    <row r="248" spans="1:7" hidden="1">
      <c r="A248" s="29"/>
      <c r="B248" s="178"/>
      <c r="C248" s="178"/>
      <c r="D248" s="73">
        <f>закупки!D68</f>
        <v>0</v>
      </c>
      <c r="E248" s="73">
        <f>закупки!E68</f>
        <v>0</v>
      </c>
      <c r="F248" s="73">
        <f>закупки!F68</f>
        <v>0</v>
      </c>
      <c r="G248" s="39">
        <f>закупки!G68</f>
        <v>0</v>
      </c>
    </row>
    <row r="249" spans="1:7">
      <c r="A249" s="29"/>
      <c r="B249" s="181" t="s">
        <v>193</v>
      </c>
      <c r="C249" s="181"/>
      <c r="D249" s="73">
        <f>закупки!D69</f>
        <v>0</v>
      </c>
      <c r="E249" s="73">
        <f>закупки!E69</f>
        <v>0</v>
      </c>
      <c r="F249" s="73">
        <f>закупки!F69</f>
        <v>0</v>
      </c>
      <c r="G249" s="39">
        <f>закупки!G69</f>
        <v>944180</v>
      </c>
    </row>
    <row r="250" spans="1:7" s="34" customFormat="1">
      <c r="A250" s="60"/>
      <c r="B250" s="151" t="s">
        <v>9</v>
      </c>
      <c r="C250" s="151"/>
      <c r="D250" s="74" t="str">
        <f>закупки!D70</f>
        <v>x</v>
      </c>
      <c r="E250" s="74" t="str">
        <f>закупки!E70</f>
        <v>x</v>
      </c>
      <c r="F250" s="74" t="str">
        <f>закупки!F70</f>
        <v>x</v>
      </c>
      <c r="G250" s="40">
        <f>закупки!G70</f>
        <v>944180</v>
      </c>
    </row>
    <row r="251" spans="1:7">
      <c r="A251" s="17" t="s">
        <v>85</v>
      </c>
    </row>
    <row r="252" spans="1:7">
      <c r="A252" s="2"/>
      <c r="B252" s="2"/>
      <c r="C252" s="2"/>
    </row>
    <row r="253" spans="1:7" ht="23.25" thickBot="1">
      <c r="A253" s="14" t="s">
        <v>2</v>
      </c>
      <c r="B253" s="179"/>
      <c r="C253" s="179"/>
    </row>
    <row r="254" spans="1:7">
      <c r="A254" s="15"/>
      <c r="B254" s="137"/>
      <c r="C254" s="137"/>
    </row>
    <row r="255" spans="1:7" ht="15.75" thickBot="1">
      <c r="A255" s="152" t="s">
        <v>3</v>
      </c>
      <c r="B255" s="152"/>
      <c r="C255" s="16"/>
    </row>
    <row r="256" spans="1:7">
      <c r="A256" s="17" t="s">
        <v>110</v>
      </c>
    </row>
    <row r="257" spans="1:6">
      <c r="A257" s="29" t="s">
        <v>4</v>
      </c>
      <c r="B257" s="130" t="s">
        <v>58</v>
      </c>
      <c r="C257" s="130"/>
      <c r="D257" s="130" t="s">
        <v>111</v>
      </c>
      <c r="E257" s="130" t="s">
        <v>112</v>
      </c>
      <c r="F257" s="130" t="s">
        <v>113</v>
      </c>
    </row>
    <row r="258" spans="1:6">
      <c r="A258" s="29" t="s">
        <v>5</v>
      </c>
      <c r="B258" s="130"/>
      <c r="C258" s="130"/>
      <c r="D258" s="130"/>
      <c r="E258" s="130"/>
      <c r="F258" s="130"/>
    </row>
    <row r="259" spans="1:6">
      <c r="A259" s="29">
        <v>1</v>
      </c>
      <c r="B259" s="130">
        <v>2</v>
      </c>
      <c r="C259" s="130"/>
      <c r="D259" s="29">
        <v>4</v>
      </c>
      <c r="E259" s="29">
        <v>5</v>
      </c>
      <c r="F259" s="29">
        <v>6</v>
      </c>
    </row>
    <row r="260" spans="1:6">
      <c r="A260" s="25"/>
      <c r="B260" s="130" t="s">
        <v>114</v>
      </c>
      <c r="C260" s="130"/>
      <c r="D260" s="29" t="s">
        <v>10</v>
      </c>
      <c r="E260" s="29" t="s">
        <v>10</v>
      </c>
      <c r="F260" s="60">
        <f>закупки!F80</f>
        <v>0</v>
      </c>
    </row>
    <row r="261" spans="1:6">
      <c r="A261" s="25"/>
      <c r="B261" s="135" t="s">
        <v>106</v>
      </c>
      <c r="C261" s="135"/>
      <c r="D261" s="25"/>
      <c r="E261" s="25"/>
      <c r="F261" s="60">
        <f>закупки!F81</f>
        <v>0</v>
      </c>
    </row>
    <row r="262" spans="1:6">
      <c r="A262" s="29"/>
      <c r="B262" s="178"/>
      <c r="C262" s="178"/>
      <c r="D262" s="25"/>
      <c r="E262" s="25"/>
      <c r="F262" s="60">
        <f>закупки!F82</f>
        <v>0</v>
      </c>
    </row>
    <row r="263" spans="1:6">
      <c r="A263" s="25"/>
      <c r="B263" s="130" t="s">
        <v>115</v>
      </c>
      <c r="C263" s="130"/>
      <c r="D263" s="29" t="s">
        <v>10</v>
      </c>
      <c r="E263" s="29" t="s">
        <v>10</v>
      </c>
      <c r="F263" s="60">
        <f>закупки!F83</f>
        <v>0</v>
      </c>
    </row>
    <row r="264" spans="1:6">
      <c r="A264" s="25"/>
      <c r="B264" s="135" t="s">
        <v>106</v>
      </c>
      <c r="C264" s="135"/>
      <c r="D264" s="25"/>
      <c r="E264" s="25"/>
      <c r="F264" s="60">
        <f>закупки!F84</f>
        <v>0</v>
      </c>
    </row>
    <row r="265" spans="1:6">
      <c r="A265" s="29"/>
      <c r="B265" s="178"/>
      <c r="C265" s="178"/>
      <c r="D265" s="25"/>
      <c r="E265" s="25"/>
      <c r="F265" s="60">
        <f>закупки!F85</f>
        <v>0</v>
      </c>
    </row>
    <row r="266" spans="1:6" s="34" customFormat="1">
      <c r="A266" s="60"/>
      <c r="B266" s="151" t="s">
        <v>9</v>
      </c>
      <c r="C266" s="151"/>
      <c r="D266" s="41" t="s">
        <v>10</v>
      </c>
      <c r="E266" s="41" t="s">
        <v>10</v>
      </c>
      <c r="F266" s="60" t="str">
        <f>закупки!F86</f>
        <v>x</v>
      </c>
    </row>
    <row r="267" spans="1:6">
      <c r="A267" s="30"/>
      <c r="B267" s="27"/>
      <c r="C267" s="27"/>
      <c r="D267" s="27"/>
      <c r="E267" s="27"/>
      <c r="F267" s="27"/>
    </row>
    <row r="268" spans="1:6">
      <c r="A268" s="17" t="s">
        <v>85</v>
      </c>
    </row>
    <row r="269" spans="1:6" ht="11.25" customHeight="1">
      <c r="A269" s="2"/>
      <c r="B269" s="2"/>
      <c r="C269" s="2"/>
    </row>
    <row r="270" spans="1:6" ht="22.5" customHeight="1" thickBot="1">
      <c r="A270" s="14" t="s">
        <v>2</v>
      </c>
      <c r="B270" s="169">
        <v>244225</v>
      </c>
      <c r="C270" s="170"/>
    </row>
    <row r="271" spans="1:6" ht="9.75" customHeight="1">
      <c r="A271" s="15"/>
      <c r="B271" s="137"/>
      <c r="C271" s="137"/>
    </row>
    <row r="272" spans="1:6" ht="16.5" thickBot="1">
      <c r="A272" s="152" t="s">
        <v>3</v>
      </c>
      <c r="B272" s="152"/>
      <c r="C272" s="33" t="s">
        <v>227</v>
      </c>
    </row>
    <row r="273" spans="1:6">
      <c r="A273" s="17" t="s">
        <v>116</v>
      </c>
    </row>
    <row r="274" spans="1:6" ht="24" customHeight="1">
      <c r="A274" s="29" t="s">
        <v>33</v>
      </c>
      <c r="B274" s="135" t="s">
        <v>12</v>
      </c>
      <c r="C274" s="135"/>
      <c r="D274" s="62" t="s">
        <v>117</v>
      </c>
      <c r="E274" s="62" t="s">
        <v>118</v>
      </c>
      <c r="F274" s="62" t="s">
        <v>119</v>
      </c>
    </row>
    <row r="275" spans="1:6">
      <c r="A275" s="29">
        <v>1</v>
      </c>
      <c r="B275" s="130">
        <v>2</v>
      </c>
      <c r="C275" s="130"/>
      <c r="D275" s="29">
        <v>3</v>
      </c>
      <c r="E275" s="29">
        <v>4</v>
      </c>
      <c r="F275" s="29">
        <v>5</v>
      </c>
    </row>
    <row r="276" spans="1:6" ht="30" customHeight="1">
      <c r="A276" s="29">
        <v>1</v>
      </c>
      <c r="B276" s="130" t="s">
        <v>120</v>
      </c>
      <c r="C276" s="130"/>
      <c r="D276" s="77" t="str">
        <f>закупки!D95</f>
        <v>x</v>
      </c>
      <c r="E276" s="77" t="str">
        <f>закупки!E95</f>
        <v>x</v>
      </c>
      <c r="F276" s="78">
        <f>закупки!F95</f>
        <v>0</v>
      </c>
    </row>
    <row r="277" spans="1:6" hidden="1">
      <c r="A277" s="25"/>
      <c r="B277" s="168" t="s">
        <v>8</v>
      </c>
      <c r="C277" s="168"/>
      <c r="D277" s="77">
        <f>закупки!D96</f>
        <v>0</v>
      </c>
      <c r="E277" s="77">
        <f>закупки!E96</f>
        <v>0</v>
      </c>
      <c r="F277" s="78">
        <f>закупки!F96</f>
        <v>0</v>
      </c>
    </row>
    <row r="278" spans="1:6" hidden="1">
      <c r="A278" s="25"/>
      <c r="B278" s="168" t="s">
        <v>121</v>
      </c>
      <c r="C278" s="168"/>
      <c r="D278" s="77">
        <f>закупки!D97</f>
        <v>0</v>
      </c>
      <c r="E278" s="77">
        <f>закупки!E97</f>
        <v>0</v>
      </c>
      <c r="F278" s="78">
        <f>закупки!F97</f>
        <v>0</v>
      </c>
    </row>
    <row r="279" spans="1:6" ht="32.25" customHeight="1">
      <c r="A279" s="25"/>
      <c r="B279" s="168" t="s">
        <v>122</v>
      </c>
      <c r="C279" s="168"/>
      <c r="D279" s="77">
        <f>закупки!D98</f>
        <v>0</v>
      </c>
      <c r="E279" s="77">
        <f>закупки!E98</f>
        <v>0</v>
      </c>
      <c r="F279" s="78">
        <f>закупки!F98</f>
        <v>0</v>
      </c>
    </row>
    <row r="280" spans="1:6" ht="15" customHeight="1">
      <c r="A280" s="25"/>
      <c r="B280" s="168" t="s">
        <v>123</v>
      </c>
      <c r="C280" s="168"/>
      <c r="D280" s="77">
        <f>закупки!D99</f>
        <v>0</v>
      </c>
      <c r="E280" s="77">
        <f>закупки!E99</f>
        <v>365.75</v>
      </c>
      <c r="F280" s="78">
        <f>закупки!F99</f>
        <v>0</v>
      </c>
    </row>
    <row r="281" spans="1:6" ht="30.75" hidden="1" customHeight="1">
      <c r="A281" s="25"/>
      <c r="B281" s="168" t="s">
        <v>124</v>
      </c>
      <c r="C281" s="168"/>
      <c r="D281" s="77">
        <f>закупки!D100</f>
        <v>0</v>
      </c>
      <c r="E281" s="77">
        <f>закупки!E100</f>
        <v>0</v>
      </c>
      <c r="F281" s="78">
        <f>закупки!F100</f>
        <v>0</v>
      </c>
    </row>
    <row r="282" spans="1:6" hidden="1">
      <c r="A282" s="29"/>
      <c r="B282" s="178"/>
      <c r="C282" s="178"/>
      <c r="D282" s="77">
        <f>закупки!D101</f>
        <v>0</v>
      </c>
      <c r="E282" s="77">
        <f>закупки!E101</f>
        <v>0</v>
      </c>
      <c r="F282" s="78">
        <f>закупки!F101</f>
        <v>0</v>
      </c>
    </row>
    <row r="283" spans="1:6" hidden="1">
      <c r="A283" s="29">
        <v>2</v>
      </c>
      <c r="B283" s="130" t="s">
        <v>125</v>
      </c>
      <c r="C283" s="130"/>
      <c r="D283" s="77" t="str">
        <f>закупки!D102</f>
        <v>x</v>
      </c>
      <c r="E283" s="77" t="str">
        <f>закупки!E102</f>
        <v>x</v>
      </c>
      <c r="F283" s="78">
        <f>закупки!F102</f>
        <v>0</v>
      </c>
    </row>
    <row r="284" spans="1:6" hidden="1">
      <c r="A284" s="25"/>
      <c r="B284" s="168" t="s">
        <v>8</v>
      </c>
      <c r="C284" s="168"/>
      <c r="D284" s="77">
        <f>закупки!D103</f>
        <v>0</v>
      </c>
      <c r="E284" s="77">
        <f>закупки!E103</f>
        <v>0</v>
      </c>
      <c r="F284" s="78">
        <f>закупки!F103</f>
        <v>0</v>
      </c>
    </row>
    <row r="285" spans="1:6" hidden="1">
      <c r="A285" s="25"/>
      <c r="B285" s="168" t="s">
        <v>126</v>
      </c>
      <c r="C285" s="168"/>
      <c r="D285" s="77">
        <f>закупки!D104</f>
        <v>0</v>
      </c>
      <c r="E285" s="77">
        <f>закупки!E104</f>
        <v>0</v>
      </c>
      <c r="F285" s="78">
        <f>закупки!F104</f>
        <v>0</v>
      </c>
    </row>
    <row r="286" spans="1:6" hidden="1">
      <c r="A286" s="25"/>
      <c r="B286" s="168" t="s">
        <v>127</v>
      </c>
      <c r="C286" s="168"/>
      <c r="D286" s="77">
        <f>закупки!D105</f>
        <v>0</v>
      </c>
      <c r="E286" s="77">
        <f>закупки!E105</f>
        <v>0</v>
      </c>
      <c r="F286" s="78">
        <f>закупки!F105</f>
        <v>0</v>
      </c>
    </row>
    <row r="287" spans="1:6" hidden="1">
      <c r="A287" s="29"/>
      <c r="B287" s="178"/>
      <c r="C287" s="178"/>
      <c r="D287" s="77">
        <f>закупки!D106</f>
        <v>0</v>
      </c>
      <c r="E287" s="77">
        <f>закупки!E106</f>
        <v>0</v>
      </c>
      <c r="F287" s="78">
        <f>закупки!F106</f>
        <v>0</v>
      </c>
    </row>
    <row r="288" spans="1:6" ht="21.75" hidden="1" customHeight="1">
      <c r="A288" s="29">
        <v>3</v>
      </c>
      <c r="B288" s="130" t="s">
        <v>128</v>
      </c>
      <c r="C288" s="130"/>
      <c r="D288" s="77" t="str">
        <f>закупки!D107</f>
        <v>x</v>
      </c>
      <c r="E288" s="77" t="str">
        <f>закупки!E107</f>
        <v>x</v>
      </c>
      <c r="F288" s="78">
        <f>закупки!F107</f>
        <v>0</v>
      </c>
    </row>
    <row r="289" spans="1:6" hidden="1">
      <c r="A289" s="25"/>
      <c r="B289" s="168" t="s">
        <v>8</v>
      </c>
      <c r="C289" s="168"/>
      <c r="D289" s="77">
        <f>закупки!D108</f>
        <v>0</v>
      </c>
      <c r="E289" s="77">
        <f>закупки!E108</f>
        <v>0</v>
      </c>
      <c r="F289" s="78">
        <f>закупки!F108</f>
        <v>0</v>
      </c>
    </row>
    <row r="290" spans="1:6" ht="37.5" hidden="1" customHeight="1">
      <c r="A290" s="25"/>
      <c r="B290" s="168" t="s">
        <v>129</v>
      </c>
      <c r="C290" s="168"/>
      <c r="D290" s="77">
        <f>закупки!D109</f>
        <v>0</v>
      </c>
      <c r="E290" s="77">
        <f>закупки!E109</f>
        <v>0</v>
      </c>
      <c r="F290" s="78">
        <f>закупки!F109</f>
        <v>0</v>
      </c>
    </row>
    <row r="291" spans="1:6" ht="42" hidden="1" customHeight="1">
      <c r="A291" s="25"/>
      <c r="B291" s="168" t="s">
        <v>130</v>
      </c>
      <c r="C291" s="168"/>
      <c r="D291" s="77">
        <f>закупки!D110</f>
        <v>0</v>
      </c>
      <c r="E291" s="77">
        <f>закупки!E110</f>
        <v>0</v>
      </c>
      <c r="F291" s="78">
        <f>закупки!F110</f>
        <v>0</v>
      </c>
    </row>
    <row r="292" spans="1:6" hidden="1">
      <c r="A292" s="29"/>
      <c r="B292" s="178"/>
      <c r="C292" s="178"/>
      <c r="D292" s="77">
        <f>закупки!D111</f>
        <v>0</v>
      </c>
      <c r="E292" s="77">
        <f>закупки!E111</f>
        <v>0</v>
      </c>
      <c r="F292" s="78">
        <f>закупки!F111</f>
        <v>0</v>
      </c>
    </row>
    <row r="293" spans="1:6">
      <c r="A293" s="29">
        <v>2</v>
      </c>
      <c r="B293" s="130" t="s">
        <v>131</v>
      </c>
      <c r="C293" s="130"/>
      <c r="D293" s="77" t="str">
        <f>закупки!D112</f>
        <v>x</v>
      </c>
      <c r="E293" s="77" t="str">
        <f>закупки!E112</f>
        <v>x</v>
      </c>
      <c r="F293" s="78">
        <f>закупки!F112</f>
        <v>0</v>
      </c>
    </row>
    <row r="294" spans="1:6">
      <c r="A294" s="25"/>
      <c r="B294" s="168" t="s">
        <v>8</v>
      </c>
      <c r="C294" s="168"/>
      <c r="D294" s="77">
        <f>закупки!D113</f>
        <v>0</v>
      </c>
      <c r="E294" s="77">
        <f>закупки!E113</f>
        <v>0</v>
      </c>
      <c r="F294" s="78">
        <f>закупки!F113</f>
        <v>0</v>
      </c>
    </row>
    <row r="295" spans="1:6">
      <c r="A295" s="29"/>
      <c r="B295" s="178" t="s">
        <v>202</v>
      </c>
      <c r="C295" s="178"/>
      <c r="D295" s="77">
        <f>закупки!D114</f>
        <v>0</v>
      </c>
      <c r="E295" s="77">
        <f>закупки!E114</f>
        <v>3295</v>
      </c>
      <c r="F295" s="78">
        <f>закупки!F114</f>
        <v>0</v>
      </c>
    </row>
    <row r="296" spans="1:6">
      <c r="A296" s="29">
        <v>3</v>
      </c>
      <c r="B296" s="178" t="s">
        <v>205</v>
      </c>
      <c r="C296" s="178"/>
      <c r="D296" s="77">
        <f>закупки!D115</f>
        <v>0</v>
      </c>
      <c r="E296" s="77">
        <f>закупки!E115</f>
        <v>500</v>
      </c>
      <c r="F296" s="78">
        <f>закупки!F115</f>
        <v>0</v>
      </c>
    </row>
    <row r="297" spans="1:6">
      <c r="A297" s="29">
        <v>4</v>
      </c>
      <c r="B297" s="178" t="s">
        <v>203</v>
      </c>
      <c r="C297" s="178"/>
      <c r="D297" s="77">
        <f>закупки!D116</f>
        <v>12</v>
      </c>
      <c r="E297" s="77">
        <f>закупки!E116</f>
        <v>1100</v>
      </c>
      <c r="F297" s="78">
        <f>закупки!F116</f>
        <v>13200</v>
      </c>
    </row>
    <row r="298" spans="1:6">
      <c r="A298" s="29">
        <v>5</v>
      </c>
      <c r="B298" s="178" t="s">
        <v>204</v>
      </c>
      <c r="C298" s="178"/>
      <c r="D298" s="77">
        <f>закупки!D118</f>
        <v>0</v>
      </c>
      <c r="E298" s="77">
        <f>закупки!E118</f>
        <v>48505.96</v>
      </c>
      <c r="F298" s="78">
        <f>закупки!F118</f>
        <v>0</v>
      </c>
    </row>
    <row r="299" spans="1:6" s="34" customFormat="1">
      <c r="A299" s="41"/>
      <c r="B299" s="75" t="s">
        <v>193</v>
      </c>
      <c r="C299" s="76"/>
      <c r="D299" s="79">
        <f>закупки!D129</f>
        <v>0</v>
      </c>
      <c r="E299" s="79">
        <f>закупки!E129</f>
        <v>0</v>
      </c>
      <c r="F299" s="80">
        <f>закупки!F129</f>
        <v>198147</v>
      </c>
    </row>
    <row r="300" spans="1:6">
      <c r="A300" s="29">
        <v>1</v>
      </c>
      <c r="B300" s="130" t="s">
        <v>120</v>
      </c>
      <c r="C300" s="130"/>
      <c r="D300" s="77" t="str">
        <f>закупки!D130</f>
        <v>x</v>
      </c>
      <c r="E300" s="77" t="str">
        <f>закупки!E130</f>
        <v>x</v>
      </c>
      <c r="F300" s="78">
        <f>закупки!F130</f>
        <v>0</v>
      </c>
    </row>
    <row r="301" spans="1:6">
      <c r="A301" s="25"/>
      <c r="B301" s="168" t="s">
        <v>8</v>
      </c>
      <c r="C301" s="168"/>
      <c r="D301" s="77">
        <f>закупки!D131</f>
        <v>0</v>
      </c>
      <c r="E301" s="77">
        <f>закупки!E131</f>
        <v>0</v>
      </c>
      <c r="F301" s="78">
        <f>закупки!F131</f>
        <v>0</v>
      </c>
    </row>
    <row r="302" spans="1:6" hidden="1">
      <c r="A302" s="25"/>
      <c r="B302" s="168" t="s">
        <v>121</v>
      </c>
      <c r="C302" s="168"/>
      <c r="D302" s="77">
        <f>закупки!D132</f>
        <v>0</v>
      </c>
      <c r="E302" s="77">
        <f>закупки!E132</f>
        <v>0</v>
      </c>
      <c r="F302" s="78">
        <f>закупки!F132</f>
        <v>0</v>
      </c>
    </row>
    <row r="303" spans="1:6" ht="32.25" hidden="1" customHeight="1">
      <c r="A303" s="25"/>
      <c r="B303" s="168" t="s">
        <v>122</v>
      </c>
      <c r="C303" s="168"/>
      <c r="D303" s="77">
        <f>закупки!D133</f>
        <v>4</v>
      </c>
      <c r="E303" s="77">
        <f>закупки!E133</f>
        <v>0</v>
      </c>
      <c r="F303" s="78">
        <f>закупки!F133</f>
        <v>0</v>
      </c>
    </row>
    <row r="304" spans="1:6" ht="15.75" customHeight="1">
      <c r="A304" s="25"/>
      <c r="B304" s="168" t="s">
        <v>123</v>
      </c>
      <c r="C304" s="168"/>
      <c r="D304" s="77">
        <f>закупки!D134</f>
        <v>0</v>
      </c>
      <c r="E304" s="77">
        <f>закупки!E134</f>
        <v>975</v>
      </c>
      <c r="F304" s="78">
        <f>закупки!F134</f>
        <v>0</v>
      </c>
    </row>
    <row r="305" spans="1:6" ht="33.75" hidden="1" customHeight="1">
      <c r="A305" s="25"/>
      <c r="B305" s="168" t="s">
        <v>124</v>
      </c>
      <c r="C305" s="168"/>
      <c r="D305" s="77">
        <f>закупки!D135</f>
        <v>0</v>
      </c>
      <c r="E305" s="77">
        <f>закупки!E135</f>
        <v>0</v>
      </c>
      <c r="F305" s="78">
        <f>закупки!F135</f>
        <v>0</v>
      </c>
    </row>
    <row r="306" spans="1:6" ht="13.5" customHeight="1">
      <c r="A306" s="29"/>
      <c r="B306" s="178"/>
      <c r="C306" s="178"/>
      <c r="D306" s="77">
        <f>закупки!D136</f>
        <v>0</v>
      </c>
      <c r="E306" s="77">
        <f>закупки!E136</f>
        <v>0</v>
      </c>
      <c r="F306" s="78">
        <f>закупки!F136</f>
        <v>0</v>
      </c>
    </row>
    <row r="307" spans="1:6" ht="2.25" hidden="1" customHeight="1">
      <c r="A307" s="29">
        <v>2</v>
      </c>
      <c r="B307" s="130" t="s">
        <v>125</v>
      </c>
      <c r="C307" s="130"/>
      <c r="D307" s="77" t="str">
        <f>закупки!D137</f>
        <v>x</v>
      </c>
      <c r="E307" s="77" t="str">
        <f>закупки!E137</f>
        <v>x</v>
      </c>
      <c r="F307" s="78">
        <f>закупки!F137</f>
        <v>0</v>
      </c>
    </row>
    <row r="308" spans="1:6" hidden="1">
      <c r="A308" s="25"/>
      <c r="B308" s="168" t="s">
        <v>8</v>
      </c>
      <c r="C308" s="168"/>
      <c r="D308" s="77">
        <f>закупки!D138</f>
        <v>0</v>
      </c>
      <c r="E308" s="77">
        <f>закупки!E138</f>
        <v>0</v>
      </c>
      <c r="F308" s="78">
        <f>закупки!F138</f>
        <v>0</v>
      </c>
    </row>
    <row r="309" spans="1:6" hidden="1">
      <c r="A309" s="25"/>
      <c r="B309" s="168" t="s">
        <v>126</v>
      </c>
      <c r="C309" s="168"/>
      <c r="D309" s="77">
        <f>закупки!D139</f>
        <v>0</v>
      </c>
      <c r="E309" s="77">
        <f>закупки!E139</f>
        <v>0</v>
      </c>
      <c r="F309" s="78">
        <f>закупки!F139</f>
        <v>0</v>
      </c>
    </row>
    <row r="310" spans="1:6" hidden="1">
      <c r="A310" s="25"/>
      <c r="B310" s="168" t="s">
        <v>127</v>
      </c>
      <c r="C310" s="168"/>
      <c r="D310" s="77">
        <f>закупки!D140</f>
        <v>0</v>
      </c>
      <c r="E310" s="77">
        <f>закупки!E140</f>
        <v>0</v>
      </c>
      <c r="F310" s="78">
        <f>закупки!F140</f>
        <v>0</v>
      </c>
    </row>
    <row r="311" spans="1:6" hidden="1">
      <c r="A311" s="29"/>
      <c r="B311" s="178"/>
      <c r="C311" s="178"/>
      <c r="D311" s="77">
        <f>закупки!D141</f>
        <v>0</v>
      </c>
      <c r="E311" s="77">
        <f>закупки!E141</f>
        <v>0</v>
      </c>
      <c r="F311" s="78">
        <f>закупки!F141</f>
        <v>0</v>
      </c>
    </row>
    <row r="312" spans="1:6" ht="21.75" hidden="1" customHeight="1">
      <c r="A312" s="29">
        <v>3</v>
      </c>
      <c r="B312" s="130" t="s">
        <v>128</v>
      </c>
      <c r="C312" s="130"/>
      <c r="D312" s="77" t="str">
        <f>закупки!D142</f>
        <v>x</v>
      </c>
      <c r="E312" s="77" t="str">
        <f>закупки!E142</f>
        <v>x</v>
      </c>
      <c r="F312" s="78">
        <f>закупки!F142</f>
        <v>0</v>
      </c>
    </row>
    <row r="313" spans="1:6" hidden="1">
      <c r="A313" s="25"/>
      <c r="B313" s="168" t="s">
        <v>8</v>
      </c>
      <c r="C313" s="168"/>
      <c r="D313" s="77">
        <f>закупки!D143</f>
        <v>0</v>
      </c>
      <c r="E313" s="77">
        <f>закупки!E143</f>
        <v>0</v>
      </c>
      <c r="F313" s="78">
        <f>закупки!F143</f>
        <v>0</v>
      </c>
    </row>
    <row r="314" spans="1:6" ht="37.5" hidden="1" customHeight="1">
      <c r="A314" s="25"/>
      <c r="B314" s="168" t="s">
        <v>129</v>
      </c>
      <c r="C314" s="168"/>
      <c r="D314" s="77">
        <f>закупки!D144</f>
        <v>0</v>
      </c>
      <c r="E314" s="77">
        <f>закупки!E144</f>
        <v>0</v>
      </c>
      <c r="F314" s="78">
        <f>закупки!F144</f>
        <v>0</v>
      </c>
    </row>
    <row r="315" spans="1:6" ht="42" hidden="1" customHeight="1">
      <c r="A315" s="25"/>
      <c r="B315" s="168" t="s">
        <v>130</v>
      </c>
      <c r="C315" s="168"/>
      <c r="D315" s="77">
        <f>закупки!D145</f>
        <v>0</v>
      </c>
      <c r="E315" s="77">
        <f>закупки!E145</f>
        <v>0</v>
      </c>
      <c r="F315" s="78">
        <f>закупки!F145</f>
        <v>0</v>
      </c>
    </row>
    <row r="316" spans="1:6">
      <c r="A316" s="29"/>
      <c r="B316" s="178"/>
      <c r="C316" s="178"/>
      <c r="D316" s="77" t="e">
        <f>закупки!#REF!</f>
        <v>#REF!</v>
      </c>
      <c r="E316" s="77" t="e">
        <f>закупки!#REF!</f>
        <v>#REF!</v>
      </c>
      <c r="F316" s="78" t="e">
        <f>закупки!#REF!</f>
        <v>#REF!</v>
      </c>
    </row>
    <row r="317" spans="1:6">
      <c r="A317" s="29">
        <v>2</v>
      </c>
      <c r="B317" s="130" t="s">
        <v>131</v>
      </c>
      <c r="C317" s="130"/>
      <c r="D317" s="77" t="str">
        <f>закупки!D146</f>
        <v>x</v>
      </c>
      <c r="E317" s="77" t="str">
        <f>закупки!E146</f>
        <v>x</v>
      </c>
      <c r="F317" s="78">
        <f>закупки!F146</f>
        <v>20349</v>
      </c>
    </row>
    <row r="318" spans="1:6">
      <c r="A318" s="25"/>
      <c r="B318" s="168" t="s">
        <v>8</v>
      </c>
      <c r="C318" s="168"/>
      <c r="D318" s="77">
        <f>закупки!D147</f>
        <v>0</v>
      </c>
      <c r="E318" s="77">
        <f>закупки!E147</f>
        <v>0</v>
      </c>
      <c r="F318" s="78">
        <f>закупки!F147</f>
        <v>0</v>
      </c>
    </row>
    <row r="319" spans="1:6">
      <c r="A319" s="29"/>
      <c r="B319" s="178" t="s">
        <v>206</v>
      </c>
      <c r="C319" s="178"/>
      <c r="D319" s="77">
        <f>закупки!D148</f>
        <v>0</v>
      </c>
      <c r="E319" s="77">
        <f>закупки!E148</f>
        <v>4500</v>
      </c>
      <c r="F319" s="78">
        <f>закупки!F148</f>
        <v>0</v>
      </c>
    </row>
    <row r="320" spans="1:6">
      <c r="A320" s="29"/>
      <c r="B320" s="178" t="s">
        <v>207</v>
      </c>
      <c r="C320" s="178"/>
      <c r="D320" s="77">
        <f>закупки!D149</f>
        <v>1</v>
      </c>
      <c r="E320" s="77">
        <f>закупки!E149</f>
        <v>549</v>
      </c>
      <c r="F320" s="78">
        <f>закупки!F149</f>
        <v>549</v>
      </c>
    </row>
    <row r="321" spans="1:6">
      <c r="A321" s="29">
        <v>3</v>
      </c>
      <c r="B321" s="178" t="s">
        <v>208</v>
      </c>
      <c r="C321" s="178"/>
      <c r="D321" s="77">
        <f>закупки!D150</f>
        <v>0</v>
      </c>
      <c r="E321" s="77">
        <f>закупки!E150</f>
        <v>1650</v>
      </c>
      <c r="F321" s="78">
        <f>закупки!F150</f>
        <v>0</v>
      </c>
    </row>
    <row r="322" spans="1:6">
      <c r="A322" s="29">
        <v>4</v>
      </c>
      <c r="B322" s="178" t="s">
        <v>209</v>
      </c>
      <c r="C322" s="178"/>
      <c r="D322" s="77">
        <f>закупки!D151</f>
        <v>12</v>
      </c>
      <c r="E322" s="77">
        <f>закупки!E151</f>
        <v>1650</v>
      </c>
      <c r="F322" s="78">
        <f>закупки!F151</f>
        <v>19800</v>
      </c>
    </row>
    <row r="323" spans="1:6">
      <c r="A323" s="29">
        <v>5</v>
      </c>
      <c r="B323" s="178" t="s">
        <v>210</v>
      </c>
      <c r="C323" s="178"/>
      <c r="D323" s="77">
        <f>закупки!D152</f>
        <v>0</v>
      </c>
      <c r="E323" s="77">
        <f>закупки!E152</f>
        <v>94.04</v>
      </c>
      <c r="F323" s="78">
        <f>закупки!F152</f>
        <v>0</v>
      </c>
    </row>
    <row r="324" spans="1:6" s="34" customFormat="1">
      <c r="A324" s="41"/>
      <c r="B324" s="60" t="s">
        <v>190</v>
      </c>
      <c r="C324" s="60"/>
      <c r="D324" s="79">
        <f>закупки!D153</f>
        <v>0</v>
      </c>
      <c r="E324" s="79">
        <f>закупки!E153</f>
        <v>0</v>
      </c>
      <c r="F324" s="80">
        <f>закупки!F153</f>
        <v>20349</v>
      </c>
    </row>
    <row r="325" spans="1:6" s="34" customFormat="1">
      <c r="A325" s="60"/>
      <c r="B325" s="151" t="s">
        <v>9</v>
      </c>
      <c r="C325" s="151"/>
      <c r="D325" s="79" t="str">
        <f>закупки!D157</f>
        <v>x</v>
      </c>
      <c r="E325" s="79" t="str">
        <f>закупки!E157</f>
        <v>x</v>
      </c>
      <c r="F325" s="80">
        <f>закупки!F157</f>
        <v>218496</v>
      </c>
    </row>
    <row r="326" spans="1:6" s="34" customFormat="1">
      <c r="A326" s="42"/>
      <c r="B326" s="43"/>
      <c r="C326" s="43"/>
      <c r="D326" s="82"/>
      <c r="E326" s="82"/>
      <c r="F326" s="83"/>
    </row>
    <row r="327" spans="1:6">
      <c r="A327" s="17" t="s">
        <v>85</v>
      </c>
    </row>
    <row r="328" spans="1:6">
      <c r="A328" s="2"/>
      <c r="B328" s="2"/>
      <c r="C328" s="2"/>
    </row>
    <row r="329" spans="1:6" ht="23.25" thickBot="1">
      <c r="A329" s="14" t="s">
        <v>2</v>
      </c>
      <c r="B329" s="169">
        <v>244226</v>
      </c>
      <c r="C329" s="170"/>
    </row>
    <row r="330" spans="1:6">
      <c r="A330" s="15"/>
      <c r="B330" s="137"/>
      <c r="C330" s="137"/>
    </row>
    <row r="331" spans="1:6" ht="16.5" thickBot="1">
      <c r="A331" s="152" t="s">
        <v>3</v>
      </c>
      <c r="B331" s="152"/>
      <c r="C331" s="33" t="s">
        <v>227</v>
      </c>
    </row>
    <row r="332" spans="1:6">
      <c r="A332" s="17" t="s">
        <v>132</v>
      </c>
    </row>
    <row r="333" spans="1:6">
      <c r="A333" s="29" t="s">
        <v>4</v>
      </c>
      <c r="B333" s="130" t="s">
        <v>12</v>
      </c>
      <c r="C333" s="130"/>
      <c r="D333" s="130" t="s">
        <v>133</v>
      </c>
      <c r="E333" s="130" t="s">
        <v>134</v>
      </c>
    </row>
    <row r="334" spans="1:6">
      <c r="A334" s="29" t="s">
        <v>5</v>
      </c>
      <c r="B334" s="130"/>
      <c r="C334" s="130"/>
      <c r="D334" s="130"/>
      <c r="E334" s="130"/>
    </row>
    <row r="335" spans="1:6">
      <c r="A335" s="28">
        <v>1</v>
      </c>
      <c r="B335" s="135">
        <v>2</v>
      </c>
      <c r="C335" s="135"/>
      <c r="D335" s="28">
        <v>3</v>
      </c>
      <c r="E335" s="28">
        <v>4</v>
      </c>
    </row>
    <row r="336" spans="1:6" ht="41.25" hidden="1" customHeight="1">
      <c r="A336" s="25"/>
      <c r="B336" s="130" t="s">
        <v>135</v>
      </c>
      <c r="C336" s="130"/>
      <c r="D336" s="29" t="s">
        <v>10</v>
      </c>
      <c r="E336" s="25"/>
    </row>
    <row r="337" spans="1:5" hidden="1">
      <c r="A337" s="25"/>
      <c r="B337" s="168" t="s">
        <v>106</v>
      </c>
      <c r="C337" s="168"/>
      <c r="D337" s="25"/>
      <c r="E337" s="25"/>
    </row>
    <row r="338" spans="1:5" hidden="1">
      <c r="A338" s="29"/>
      <c r="B338" s="178"/>
      <c r="C338" s="178"/>
      <c r="D338" s="25"/>
      <c r="E338" s="25"/>
    </row>
    <row r="339" spans="1:5" ht="36" customHeight="1">
      <c r="A339" s="25"/>
      <c r="B339" s="130" t="s">
        <v>136</v>
      </c>
      <c r="C339" s="130"/>
      <c r="D339" s="84" t="str">
        <f>закупки!D170</f>
        <v>x</v>
      </c>
      <c r="E339" s="40">
        <f>закупки!E170</f>
        <v>3313.01</v>
      </c>
    </row>
    <row r="340" spans="1:5">
      <c r="A340" s="25"/>
      <c r="B340" s="168" t="s">
        <v>106</v>
      </c>
      <c r="C340" s="168"/>
      <c r="D340" s="84">
        <f>закупки!D171</f>
        <v>0</v>
      </c>
      <c r="E340" s="40">
        <f>закупки!E171</f>
        <v>0</v>
      </c>
    </row>
    <row r="341" spans="1:5">
      <c r="A341" s="29"/>
      <c r="B341" s="178" t="s">
        <v>196</v>
      </c>
      <c r="C341" s="178"/>
      <c r="D341" s="84">
        <f>закупки!D172</f>
        <v>1</v>
      </c>
      <c r="E341" s="40">
        <f>закупки!E172</f>
        <v>1693.01</v>
      </c>
    </row>
    <row r="342" spans="1:5">
      <c r="A342" s="29"/>
      <c r="B342" s="178" t="s">
        <v>198</v>
      </c>
      <c r="C342" s="178"/>
      <c r="D342" s="84">
        <f>закупки!D173</f>
        <v>1</v>
      </c>
      <c r="E342" s="40">
        <f>закупки!E173</f>
        <v>0</v>
      </c>
    </row>
    <row r="343" spans="1:5">
      <c r="A343" s="29"/>
      <c r="B343" s="178" t="s">
        <v>197</v>
      </c>
      <c r="C343" s="178"/>
      <c r="D343" s="84">
        <f>закупки!D174</f>
        <v>1</v>
      </c>
      <c r="E343" s="40">
        <f>закупки!E174</f>
        <v>1620</v>
      </c>
    </row>
    <row r="344" spans="1:5">
      <c r="A344" s="29"/>
      <c r="B344" s="178" t="s">
        <v>199</v>
      </c>
      <c r="C344" s="178"/>
      <c r="D344" s="84">
        <f>закупки!D175</f>
        <v>1</v>
      </c>
      <c r="E344" s="40">
        <f>закупки!E175</f>
        <v>0</v>
      </c>
    </row>
    <row r="345" spans="1:5" ht="31.5" customHeight="1">
      <c r="A345" s="25"/>
      <c r="B345" s="130" t="s">
        <v>137</v>
      </c>
      <c r="C345" s="130"/>
      <c r="D345" s="84" t="str">
        <f>закупки!D176</f>
        <v>x</v>
      </c>
      <c r="E345" s="40">
        <f>закупки!E176</f>
        <v>0</v>
      </c>
    </row>
    <row r="346" spans="1:5">
      <c r="A346" s="26"/>
      <c r="B346" s="168" t="s">
        <v>8</v>
      </c>
      <c r="C346" s="168"/>
      <c r="D346" s="84">
        <f>закупки!D177</f>
        <v>0</v>
      </c>
      <c r="E346" s="40">
        <f>закупки!E177</f>
        <v>0</v>
      </c>
    </row>
    <row r="347" spans="1:5" ht="27.75" customHeight="1">
      <c r="A347" s="26"/>
      <c r="B347" s="168" t="s">
        <v>138</v>
      </c>
      <c r="C347" s="168"/>
      <c r="D347" s="84">
        <f>закупки!D178</f>
        <v>1</v>
      </c>
      <c r="E347" s="40">
        <f>закупки!E178</f>
        <v>0</v>
      </c>
    </row>
    <row r="348" spans="1:5">
      <c r="A348" s="29"/>
      <c r="B348" s="178" t="s">
        <v>200</v>
      </c>
      <c r="C348" s="178"/>
      <c r="D348" s="84">
        <f>закупки!D179</f>
        <v>1</v>
      </c>
      <c r="E348" s="40">
        <f>закупки!E179</f>
        <v>8890</v>
      </c>
    </row>
    <row r="349" spans="1:5">
      <c r="A349" s="29"/>
      <c r="B349" s="178" t="s">
        <v>201</v>
      </c>
      <c r="C349" s="178"/>
      <c r="D349" s="84">
        <f>закупки!D181</f>
        <v>1</v>
      </c>
      <c r="E349" s="40">
        <f>закупки!E181</f>
        <v>0</v>
      </c>
    </row>
    <row r="350" spans="1:5">
      <c r="A350" s="29"/>
      <c r="B350" s="181" t="s">
        <v>190</v>
      </c>
      <c r="C350" s="181"/>
      <c r="D350" s="84">
        <f>закупки!D189</f>
        <v>0</v>
      </c>
      <c r="E350" s="40">
        <f>закупки!E189</f>
        <v>21983.010000000002</v>
      </c>
    </row>
    <row r="351" spans="1:5">
      <c r="A351" s="25"/>
      <c r="B351" s="151" t="s">
        <v>9</v>
      </c>
      <c r="C351" s="151"/>
      <c r="D351" s="40" t="str">
        <f>закупки!D192</f>
        <v>x</v>
      </c>
      <c r="E351" s="40">
        <f>закупки!E192</f>
        <v>23970.000000000004</v>
      </c>
    </row>
    <row r="352" spans="1:5">
      <c r="A352" s="30"/>
      <c r="B352" s="43"/>
      <c r="C352" s="43"/>
      <c r="D352" s="27"/>
      <c r="E352" s="36"/>
    </row>
    <row r="353" spans="1:6">
      <c r="A353" s="17" t="s">
        <v>85</v>
      </c>
    </row>
    <row r="354" spans="1:6">
      <c r="A354" s="2"/>
      <c r="B354" s="2"/>
      <c r="C354" s="2"/>
    </row>
    <row r="355" spans="1:6" ht="23.25" thickBot="1">
      <c r="A355" s="14" t="s">
        <v>2</v>
      </c>
      <c r="B355" s="169">
        <v>244310</v>
      </c>
      <c r="C355" s="170"/>
    </row>
    <row r="356" spans="1:6">
      <c r="A356" s="15"/>
      <c r="B356" s="137"/>
      <c r="C356" s="137"/>
    </row>
    <row r="357" spans="1:6" ht="16.5" thickBot="1">
      <c r="A357" s="152" t="s">
        <v>3</v>
      </c>
      <c r="B357" s="152"/>
      <c r="C357" s="33" t="s">
        <v>228</v>
      </c>
    </row>
    <row r="358" spans="1:6">
      <c r="A358" s="17" t="s">
        <v>139</v>
      </c>
    </row>
    <row r="359" spans="1:6">
      <c r="A359" s="29" t="s">
        <v>4</v>
      </c>
      <c r="B359" s="130" t="s">
        <v>12</v>
      </c>
      <c r="C359" s="130"/>
      <c r="D359" s="130" t="s">
        <v>111</v>
      </c>
      <c r="E359" s="130" t="s">
        <v>140</v>
      </c>
      <c r="F359" s="130" t="s">
        <v>141</v>
      </c>
    </row>
    <row r="360" spans="1:6">
      <c r="A360" s="29" t="s">
        <v>5</v>
      </c>
      <c r="B360" s="130"/>
      <c r="C360" s="130"/>
      <c r="D360" s="130"/>
      <c r="E360" s="130"/>
      <c r="F360" s="130"/>
    </row>
    <row r="361" spans="1:6">
      <c r="A361" s="50"/>
      <c r="B361" s="135">
        <v>1</v>
      </c>
      <c r="C361" s="135"/>
      <c r="D361" s="28">
        <v>2</v>
      </c>
      <c r="E361" s="28">
        <v>3</v>
      </c>
      <c r="F361" s="28">
        <v>4</v>
      </c>
    </row>
    <row r="362" spans="1:6">
      <c r="A362" s="25"/>
      <c r="B362" s="130" t="s">
        <v>142</v>
      </c>
      <c r="C362" s="130"/>
      <c r="D362" s="29" t="s">
        <v>10</v>
      </c>
      <c r="E362" s="29" t="s">
        <v>10</v>
      </c>
      <c r="F362" s="29" t="s">
        <v>10</v>
      </c>
    </row>
    <row r="363" spans="1:6">
      <c r="A363" s="25"/>
      <c r="B363" s="168" t="s">
        <v>143</v>
      </c>
      <c r="C363" s="168"/>
      <c r="D363" s="25"/>
      <c r="E363" s="25"/>
      <c r="F363" s="25"/>
    </row>
    <row r="364" spans="1:6">
      <c r="A364" s="29">
        <v>1</v>
      </c>
      <c r="B364" s="178" t="s">
        <v>194</v>
      </c>
      <c r="C364" s="178"/>
      <c r="D364" s="25">
        <f>закупки!D204</f>
        <v>1</v>
      </c>
      <c r="E364" s="25">
        <f>закупки!E204</f>
        <v>1004.75</v>
      </c>
      <c r="F364" s="39">
        <f>закупки!F204</f>
        <v>1004.75</v>
      </c>
    </row>
    <row r="365" spans="1:6">
      <c r="A365" s="29">
        <v>2</v>
      </c>
      <c r="B365" s="178" t="s">
        <v>195</v>
      </c>
      <c r="C365" s="178"/>
      <c r="D365" s="25">
        <f>закупки!D206</f>
        <v>0</v>
      </c>
      <c r="E365" s="25">
        <f>закупки!E206</f>
        <v>500</v>
      </c>
      <c r="F365" s="39">
        <f>закупки!F206</f>
        <v>0</v>
      </c>
    </row>
    <row r="366" spans="1:6" s="34" customFormat="1">
      <c r="A366" s="41"/>
      <c r="B366" s="181" t="s">
        <v>190</v>
      </c>
      <c r="C366" s="181"/>
      <c r="D366" s="60"/>
      <c r="E366" s="60">
        <f>закупки!E207</f>
        <v>0</v>
      </c>
      <c r="F366" s="40">
        <f>закупки!F207</f>
        <v>1004.75</v>
      </c>
    </row>
    <row r="367" spans="1:6" s="34" customFormat="1">
      <c r="A367" s="60"/>
      <c r="B367" s="151" t="s">
        <v>9</v>
      </c>
      <c r="C367" s="151"/>
      <c r="D367" s="60"/>
      <c r="E367" s="60" t="str">
        <f>закупки!E210</f>
        <v>x</v>
      </c>
      <c r="F367" s="40">
        <f>закупки!F210</f>
        <v>4804.75</v>
      </c>
    </row>
    <row r="368" spans="1:6">
      <c r="A368" s="30"/>
      <c r="B368" s="27"/>
      <c r="C368" s="27"/>
      <c r="D368" s="30"/>
      <c r="E368" s="72"/>
      <c r="F368" s="36"/>
    </row>
    <row r="369" spans="1:7">
      <c r="A369" s="17" t="s">
        <v>85</v>
      </c>
    </row>
    <row r="370" spans="1:7">
      <c r="A370" s="2"/>
      <c r="B370" s="2"/>
      <c r="C370" s="2"/>
    </row>
    <row r="371" spans="1:7" ht="23.25" thickBot="1">
      <c r="A371" s="14" t="s">
        <v>2</v>
      </c>
      <c r="B371" s="186">
        <v>244340</v>
      </c>
      <c r="C371" s="187"/>
    </row>
    <row r="372" spans="1:7">
      <c r="A372" s="15"/>
      <c r="B372" s="137"/>
      <c r="C372" s="137"/>
    </row>
    <row r="373" spans="1:7" ht="16.5" thickBot="1">
      <c r="A373" s="152" t="s">
        <v>3</v>
      </c>
      <c r="B373" s="152"/>
      <c r="C373" s="33" t="s">
        <v>229</v>
      </c>
    </row>
    <row r="374" spans="1:7">
      <c r="A374" s="17" t="s">
        <v>144</v>
      </c>
    </row>
    <row r="375" spans="1:7" ht="30">
      <c r="A375" s="29" t="s">
        <v>33</v>
      </c>
      <c r="B375" s="130" t="s">
        <v>12</v>
      </c>
      <c r="C375" s="130"/>
      <c r="D375" s="29" t="s">
        <v>145</v>
      </c>
      <c r="E375" s="29" t="s">
        <v>111</v>
      </c>
      <c r="F375" s="29" t="s">
        <v>146</v>
      </c>
      <c r="G375" s="29" t="s">
        <v>147</v>
      </c>
    </row>
    <row r="376" spans="1:7">
      <c r="A376" s="28">
        <v>1</v>
      </c>
      <c r="B376" s="135">
        <v>2</v>
      </c>
      <c r="C376" s="135"/>
      <c r="D376" s="28">
        <v>3</v>
      </c>
      <c r="E376" s="28">
        <v>4</v>
      </c>
      <c r="F376" s="28">
        <v>5</v>
      </c>
      <c r="G376" s="28">
        <v>6</v>
      </c>
    </row>
    <row r="377" spans="1:7">
      <c r="A377" s="25"/>
      <c r="B377" s="130" t="str">
        <f>закупки!B220</f>
        <v>Приобретение материалов</v>
      </c>
      <c r="C377" s="130"/>
      <c r="D377" s="29" t="s">
        <v>10</v>
      </c>
      <c r="E377" s="29" t="s">
        <v>10</v>
      </c>
      <c r="F377" s="29" t="s">
        <v>10</v>
      </c>
      <c r="G377" s="29" t="s">
        <v>10</v>
      </c>
    </row>
    <row r="378" spans="1:7">
      <c r="A378" s="25"/>
      <c r="B378" s="130" t="str">
        <f>закупки!B221</f>
        <v>в том числе по группам материалов:</v>
      </c>
      <c r="C378" s="130"/>
      <c r="D378" s="25"/>
      <c r="E378" s="25"/>
      <c r="F378" s="25"/>
      <c r="G378" s="25"/>
    </row>
    <row r="379" spans="1:7" s="34" customFormat="1">
      <c r="A379" s="41" t="s">
        <v>169</v>
      </c>
      <c r="B379" s="151" t="str">
        <f>закупки!B222</f>
        <v>канцтовары:</v>
      </c>
      <c r="C379" s="151"/>
      <c r="D379" s="55"/>
      <c r="E379" s="50"/>
      <c r="F379" s="50"/>
      <c r="G379" s="53">
        <f>закупки!G222</f>
        <v>0</v>
      </c>
    </row>
    <row r="380" spans="1:7">
      <c r="A380" s="29">
        <v>1</v>
      </c>
      <c r="B380" s="130" t="str">
        <f>закупки!B223</f>
        <v>офисная бумага</v>
      </c>
      <c r="C380" s="130"/>
      <c r="D380" s="50" t="s">
        <v>167</v>
      </c>
      <c r="E380" s="50">
        <f>закупки!E223</f>
        <v>0</v>
      </c>
      <c r="F380" s="52">
        <f>закупки!F223</f>
        <v>200</v>
      </c>
      <c r="G380" s="52">
        <f>закупки!G223</f>
        <v>0</v>
      </c>
    </row>
    <row r="381" spans="1:7">
      <c r="A381" s="29">
        <v>2</v>
      </c>
      <c r="B381" s="130" t="str">
        <f>закупки!B224</f>
        <v>бумага для заметок</v>
      </c>
      <c r="C381" s="130"/>
      <c r="D381" s="50" t="s">
        <v>168</v>
      </c>
      <c r="E381" s="50">
        <f>закупки!E224</f>
        <v>0</v>
      </c>
      <c r="F381" s="50">
        <f>закупки!F224</f>
        <v>40</v>
      </c>
      <c r="G381" s="52">
        <f>закупки!G224</f>
        <v>0</v>
      </c>
    </row>
    <row r="382" spans="1:7">
      <c r="A382" s="29">
        <v>3</v>
      </c>
      <c r="B382" s="130" t="str">
        <f>закупки!B225</f>
        <v>ножницы</v>
      </c>
      <c r="C382" s="130"/>
      <c r="D382" s="50" t="s">
        <v>168</v>
      </c>
      <c r="E382" s="50">
        <f>закупки!E225</f>
        <v>0</v>
      </c>
      <c r="F382" s="50">
        <f>закупки!F225</f>
        <v>120</v>
      </c>
      <c r="G382" s="52">
        <f>закупки!G225</f>
        <v>0</v>
      </c>
    </row>
    <row r="383" spans="1:7">
      <c r="A383" s="29">
        <v>4</v>
      </c>
      <c r="B383" s="130" t="str">
        <f>закупки!B226</f>
        <v>ручки</v>
      </c>
      <c r="C383" s="130"/>
      <c r="D383" s="50" t="s">
        <v>168</v>
      </c>
      <c r="E383" s="50">
        <f>закупки!E226</f>
        <v>0</v>
      </c>
      <c r="F383" s="50">
        <f>закупки!F226</f>
        <v>10</v>
      </c>
      <c r="G383" s="52">
        <f>закупки!G226</f>
        <v>0</v>
      </c>
    </row>
    <row r="384" spans="1:7">
      <c r="A384" s="29">
        <v>5</v>
      </c>
      <c r="B384" s="130" t="str">
        <f>закупки!B227</f>
        <v>файлы</v>
      </c>
      <c r="C384" s="130"/>
      <c r="D384" s="50" t="s">
        <v>171</v>
      </c>
      <c r="E384" s="50">
        <f>закупки!E227</f>
        <v>0</v>
      </c>
      <c r="F384" s="50">
        <f>закупки!F227</f>
        <v>100</v>
      </c>
      <c r="G384" s="52">
        <f>закупки!G227</f>
        <v>0</v>
      </c>
    </row>
    <row r="385" spans="1:7">
      <c r="A385" s="29">
        <v>6</v>
      </c>
      <c r="B385" s="130" t="str">
        <f>закупки!B228</f>
        <v>папки</v>
      </c>
      <c r="C385" s="130"/>
      <c r="D385" s="50" t="s">
        <v>171</v>
      </c>
      <c r="E385" s="50">
        <f>закупки!E228</f>
        <v>0</v>
      </c>
      <c r="F385" s="50">
        <f>закупки!F228</f>
        <v>150</v>
      </c>
      <c r="G385" s="52">
        <f>закупки!G228</f>
        <v>0</v>
      </c>
    </row>
    <row r="386" spans="1:7">
      <c r="A386" s="29">
        <v>7</v>
      </c>
      <c r="B386" s="130" t="str">
        <f>закупки!B229</f>
        <v>бумага цветная</v>
      </c>
      <c r="C386" s="130"/>
      <c r="D386" s="50" t="s">
        <v>168</v>
      </c>
      <c r="E386" s="50">
        <f>закупки!E229</f>
        <v>0</v>
      </c>
      <c r="F386" s="50">
        <f>закупки!F229</f>
        <v>140</v>
      </c>
      <c r="G386" s="52">
        <f>закупки!G229</f>
        <v>0</v>
      </c>
    </row>
    <row r="387" spans="1:7">
      <c r="A387" s="29">
        <v>8</v>
      </c>
      <c r="B387" s="130" t="str">
        <f>закупки!B230</f>
        <v>скрепки</v>
      </c>
      <c r="C387" s="130"/>
      <c r="D387" s="50" t="s">
        <v>168</v>
      </c>
      <c r="E387" s="50">
        <f>закупки!E230</f>
        <v>0</v>
      </c>
      <c r="F387" s="50">
        <f>закупки!F230</f>
        <v>15</v>
      </c>
      <c r="G387" s="52">
        <f>закупки!G230</f>
        <v>0</v>
      </c>
    </row>
    <row r="388" spans="1:7">
      <c r="A388" s="29">
        <v>9</v>
      </c>
      <c r="B388" s="130" t="str">
        <f>закупки!B231</f>
        <v>альбом</v>
      </c>
      <c r="C388" s="130"/>
      <c r="D388" s="50" t="s">
        <v>168</v>
      </c>
      <c r="E388" s="50">
        <f>закупки!E231</f>
        <v>0</v>
      </c>
      <c r="F388" s="50">
        <f>закупки!F231</f>
        <v>18</v>
      </c>
      <c r="G388" s="52">
        <f>закупки!G231</f>
        <v>0</v>
      </c>
    </row>
    <row r="389" spans="1:7">
      <c r="A389" s="29">
        <v>10</v>
      </c>
      <c r="B389" s="130" t="str">
        <f>закупки!B232</f>
        <v>файловая папка</v>
      </c>
      <c r="C389" s="130"/>
      <c r="D389" s="50" t="s">
        <v>168</v>
      </c>
      <c r="E389" s="50">
        <f>закупки!E232</f>
        <v>0</v>
      </c>
      <c r="F389" s="50">
        <f>закупки!F232</f>
        <v>205</v>
      </c>
      <c r="G389" s="52">
        <f>закупки!G232</f>
        <v>0</v>
      </c>
    </row>
    <row r="390" spans="1:7">
      <c r="A390" s="29">
        <v>11</v>
      </c>
      <c r="B390" s="130" t="str">
        <f>закупки!B233</f>
        <v>папка с отделениями</v>
      </c>
      <c r="C390" s="130"/>
      <c r="D390" s="50" t="s">
        <v>168</v>
      </c>
      <c r="E390" s="50">
        <f>закупки!E233</f>
        <v>0</v>
      </c>
      <c r="F390" s="50">
        <f>закупки!F233</f>
        <v>218</v>
      </c>
      <c r="G390" s="52">
        <f>закупки!G233</f>
        <v>0</v>
      </c>
    </row>
    <row r="391" spans="1:7">
      <c r="A391" s="29">
        <v>12</v>
      </c>
      <c r="B391" s="130" t="str">
        <f>закупки!B234</f>
        <v>архивный короб</v>
      </c>
      <c r="C391" s="130"/>
      <c r="D391" s="50" t="s">
        <v>168</v>
      </c>
      <c r="E391" s="50">
        <f>закупки!E234</f>
        <v>0</v>
      </c>
      <c r="F391" s="50">
        <f>закупки!F234</f>
        <v>47</v>
      </c>
      <c r="G391" s="52">
        <f>закупки!G234</f>
        <v>0</v>
      </c>
    </row>
    <row r="392" spans="1:7">
      <c r="A392" s="29">
        <v>13</v>
      </c>
      <c r="B392" s="130" t="str">
        <f>закупки!B235</f>
        <v>портфель-картотека</v>
      </c>
      <c r="C392" s="130"/>
      <c r="D392" s="50" t="s">
        <v>168</v>
      </c>
      <c r="E392" s="50">
        <f>закупки!E235</f>
        <v>0</v>
      </c>
      <c r="F392" s="50">
        <f>закупки!F235</f>
        <v>260</v>
      </c>
      <c r="G392" s="52">
        <f>закупки!G235</f>
        <v>0</v>
      </c>
    </row>
    <row r="393" spans="1:7" s="34" customFormat="1">
      <c r="A393" s="41" t="s">
        <v>178</v>
      </c>
      <c r="B393" s="151" t="str">
        <f>закупки!B236</f>
        <v>хозяйственные товары:</v>
      </c>
      <c r="C393" s="151"/>
      <c r="D393" s="60"/>
      <c r="E393" s="55">
        <f>закупки!E236</f>
        <v>0</v>
      </c>
      <c r="F393" s="55">
        <f>закупки!F236</f>
        <v>0</v>
      </c>
      <c r="G393" s="53">
        <f>закупки!G236</f>
        <v>0</v>
      </c>
    </row>
    <row r="394" spans="1:7">
      <c r="A394" s="29">
        <v>1</v>
      </c>
      <c r="B394" s="130" t="str">
        <f>закупки!B237</f>
        <v>перчатки резиновые</v>
      </c>
      <c r="C394" s="130"/>
      <c r="D394" s="50" t="s">
        <v>180</v>
      </c>
      <c r="E394" s="50">
        <f>закупки!E237</f>
        <v>0</v>
      </c>
      <c r="F394" s="50">
        <f>закупки!F237</f>
        <v>120</v>
      </c>
      <c r="G394" s="52">
        <f>закупки!G237</f>
        <v>0</v>
      </c>
    </row>
    <row r="395" spans="1:7">
      <c r="A395" s="29">
        <v>2</v>
      </c>
      <c r="B395" s="130" t="str">
        <f>закупки!B238</f>
        <v>моющие и диз. Ср-ва</v>
      </c>
      <c r="C395" s="130"/>
      <c r="D395" s="50" t="s">
        <v>168</v>
      </c>
      <c r="E395" s="50">
        <f>закупки!E238</f>
        <v>0</v>
      </c>
      <c r="F395" s="50">
        <f>закупки!F238</f>
        <v>70</v>
      </c>
      <c r="G395" s="52">
        <f>закупки!G238</f>
        <v>0</v>
      </c>
    </row>
    <row r="396" spans="1:7">
      <c r="A396" s="29">
        <v>3</v>
      </c>
      <c r="B396" s="130" t="str">
        <f>закупки!B239</f>
        <v>туалетная бумага</v>
      </c>
      <c r="C396" s="130"/>
      <c r="D396" s="50" t="s">
        <v>168</v>
      </c>
      <c r="E396" s="50">
        <f>закупки!E239</f>
        <v>0</v>
      </c>
      <c r="F396" s="50">
        <f>закупки!F239</f>
        <v>15</v>
      </c>
      <c r="G396" s="52">
        <f>закупки!G239</f>
        <v>0</v>
      </c>
    </row>
    <row r="397" spans="1:7">
      <c r="A397" s="29">
        <v>4</v>
      </c>
      <c r="B397" s="130" t="str">
        <f>закупки!B240</f>
        <v>чистящие ср-ва</v>
      </c>
      <c r="C397" s="130"/>
      <c r="D397" s="50" t="s">
        <v>180</v>
      </c>
      <c r="E397" s="50">
        <f>закупки!E240</f>
        <v>0</v>
      </c>
      <c r="F397" s="50">
        <f>закупки!F240</f>
        <v>75</v>
      </c>
      <c r="G397" s="52">
        <f>закупки!G240</f>
        <v>0</v>
      </c>
    </row>
    <row r="398" spans="1:7">
      <c r="A398" s="29">
        <v>5</v>
      </c>
      <c r="B398" s="130" t="str">
        <f>закупки!B241</f>
        <v>Стиральный порошок</v>
      </c>
      <c r="C398" s="130"/>
      <c r="D398" s="50" t="s">
        <v>168</v>
      </c>
      <c r="E398" s="50">
        <f>закупки!E241</f>
        <v>0</v>
      </c>
      <c r="F398" s="50">
        <f>закупки!F241</f>
        <v>260</v>
      </c>
      <c r="G398" s="52">
        <f>закупки!G241</f>
        <v>0</v>
      </c>
    </row>
    <row r="399" spans="1:7">
      <c r="A399" s="29">
        <v>6</v>
      </c>
      <c r="B399" s="130" t="str">
        <f>закупки!B242</f>
        <v>салфетки</v>
      </c>
      <c r="C399" s="130"/>
      <c r="D399" s="50" t="s">
        <v>171</v>
      </c>
      <c r="E399" s="50">
        <f>закупки!E242</f>
        <v>0</v>
      </c>
      <c r="F399" s="50">
        <f>закупки!F242</f>
        <v>25</v>
      </c>
      <c r="G399" s="52">
        <f>закупки!G242</f>
        <v>0</v>
      </c>
    </row>
    <row r="400" spans="1:7">
      <c r="A400" s="29">
        <v>7</v>
      </c>
      <c r="B400" s="130" t="str">
        <f>закупки!B243</f>
        <v>мешки для мусора</v>
      </c>
      <c r="C400" s="130"/>
      <c r="D400" s="50" t="s">
        <v>168</v>
      </c>
      <c r="E400" s="50">
        <f>закупки!E243</f>
        <v>0</v>
      </c>
      <c r="F400" s="50">
        <f>закупки!F243</f>
        <v>60</v>
      </c>
      <c r="G400" s="52">
        <f>закупки!G243</f>
        <v>0</v>
      </c>
    </row>
    <row r="401" spans="1:7">
      <c r="A401" s="29">
        <v>8</v>
      </c>
      <c r="B401" s="130" t="str">
        <f>закупки!B245</f>
        <v>бумажные полотенца</v>
      </c>
      <c r="C401" s="130"/>
      <c r="D401" s="50" t="s">
        <v>168</v>
      </c>
      <c r="E401" s="50">
        <f>закупки!E245</f>
        <v>0</v>
      </c>
      <c r="F401" s="50">
        <f>закупки!F245</f>
        <v>50</v>
      </c>
      <c r="G401" s="52">
        <f>закупки!G245</f>
        <v>0</v>
      </c>
    </row>
    <row r="402" spans="1:7" s="34" customFormat="1">
      <c r="A402" s="41" t="s">
        <v>181</v>
      </c>
      <c r="B402" s="151" t="str">
        <f>закупки!B246</f>
        <v>медикаменты</v>
      </c>
      <c r="C402" s="151"/>
      <c r="D402" s="55"/>
      <c r="E402" s="50">
        <f>закупки!E246</f>
        <v>0</v>
      </c>
      <c r="F402" s="50">
        <f>закупки!F246</f>
        <v>0</v>
      </c>
      <c r="G402" s="52">
        <f>закупки!G246</f>
        <v>0</v>
      </c>
    </row>
    <row r="403" spans="1:7">
      <c r="A403" s="29">
        <v>1</v>
      </c>
      <c r="B403" s="130" t="str">
        <f>закупки!B247</f>
        <v>бинт</v>
      </c>
      <c r="C403" s="130"/>
      <c r="D403" s="50" t="s">
        <v>168</v>
      </c>
      <c r="E403" s="50">
        <f>закупки!E247</f>
        <v>0</v>
      </c>
      <c r="F403" s="50">
        <f>закупки!F247</f>
        <v>20</v>
      </c>
      <c r="G403" s="52">
        <f>закупки!G247</f>
        <v>0</v>
      </c>
    </row>
    <row r="404" spans="1:7">
      <c r="A404" s="29">
        <v>2</v>
      </c>
      <c r="B404" s="130" t="str">
        <f>закупки!B248</f>
        <v>бакторицидный пластырь</v>
      </c>
      <c r="C404" s="130"/>
      <c r="D404" s="50" t="s">
        <v>168</v>
      </c>
      <c r="E404" s="50">
        <f>закупки!E248</f>
        <v>0</v>
      </c>
      <c r="F404" s="50">
        <f>закупки!F248</f>
        <v>10</v>
      </c>
      <c r="G404" s="52">
        <f>закупки!G248</f>
        <v>0</v>
      </c>
    </row>
    <row r="405" spans="1:7" s="34" customFormat="1">
      <c r="A405" s="41" t="s">
        <v>182</v>
      </c>
      <c r="B405" s="151" t="str">
        <f>закупки!B249</f>
        <v>строительные материалы</v>
      </c>
      <c r="C405" s="151"/>
      <c r="D405" s="55"/>
      <c r="E405" s="55">
        <f>закупки!E249</f>
        <v>0</v>
      </c>
      <c r="F405" s="55">
        <f>закупки!F249</f>
        <v>0</v>
      </c>
      <c r="G405" s="53">
        <f>закупки!G249</f>
        <v>0</v>
      </c>
    </row>
    <row r="406" spans="1:7">
      <c r="A406" s="29">
        <v>1</v>
      </c>
      <c r="B406" s="130" t="str">
        <f>закупки!B250</f>
        <v>доска ,линолиум</v>
      </c>
      <c r="C406" s="130"/>
      <c r="D406" s="50" t="s">
        <v>168</v>
      </c>
      <c r="E406" s="50">
        <f>закупки!E250</f>
        <v>0</v>
      </c>
      <c r="F406" s="50">
        <f>закупки!F250</f>
        <v>600</v>
      </c>
      <c r="G406" s="52">
        <f>закупки!G250</f>
        <v>0</v>
      </c>
    </row>
    <row r="407" spans="1:7">
      <c r="A407" s="29">
        <v>2</v>
      </c>
      <c r="B407" s="130" t="str">
        <f>закупки!B251</f>
        <v>кран водопроводный</v>
      </c>
      <c r="C407" s="130"/>
      <c r="D407" s="50" t="s">
        <v>168</v>
      </c>
      <c r="E407" s="50">
        <f>закупки!E251</f>
        <v>0</v>
      </c>
      <c r="F407" s="50">
        <f>закупки!F251</f>
        <v>2000</v>
      </c>
      <c r="G407" s="52">
        <f>закупки!G251</f>
        <v>0</v>
      </c>
    </row>
    <row r="408" spans="1:7">
      <c r="A408" s="29">
        <v>3</v>
      </c>
      <c r="B408" s="130" t="str">
        <f>закупки!B252</f>
        <v>плитка керамическая</v>
      </c>
      <c r="C408" s="130"/>
      <c r="D408" s="50" t="s">
        <v>168</v>
      </c>
      <c r="E408" s="50">
        <f>закупки!E252</f>
        <v>0</v>
      </c>
      <c r="F408" s="50">
        <f>закупки!F252</f>
        <v>40</v>
      </c>
      <c r="G408" s="52">
        <f>закупки!G252</f>
        <v>0</v>
      </c>
    </row>
    <row r="409" spans="1:7">
      <c r="A409" s="29">
        <v>4</v>
      </c>
      <c r="B409" s="130" t="str">
        <f>закупки!B253</f>
        <v>клей поиточный</v>
      </c>
      <c r="C409" s="130"/>
      <c r="D409" s="50" t="s">
        <v>168</v>
      </c>
      <c r="E409" s="50">
        <f>закупки!E253</f>
        <v>0</v>
      </c>
      <c r="F409" s="50">
        <f>закупки!F253</f>
        <v>200</v>
      </c>
      <c r="G409" s="52">
        <f>закупки!G253</f>
        <v>0</v>
      </c>
    </row>
    <row r="410" spans="1:7">
      <c r="A410" s="29">
        <v>5</v>
      </c>
      <c r="B410" s="130" t="str">
        <f>закупки!B254</f>
        <v>Чстящее средство "Прогресс"</v>
      </c>
      <c r="C410" s="130"/>
      <c r="D410" s="50" t="s">
        <v>168</v>
      </c>
      <c r="E410" s="50">
        <f>закупки!E254</f>
        <v>0</v>
      </c>
      <c r="F410" s="50">
        <f>закупки!F254</f>
        <v>40</v>
      </c>
      <c r="G410" s="52">
        <f>закупки!G254</f>
        <v>0</v>
      </c>
    </row>
    <row r="411" spans="1:7">
      <c r="A411" s="29">
        <v>6</v>
      </c>
      <c r="B411" s="130" t="str">
        <f>закупки!B255</f>
        <v>Моющее средство для посуды "Ушастый нянь"</v>
      </c>
      <c r="C411" s="130"/>
      <c r="D411" s="50" t="s">
        <v>168</v>
      </c>
      <c r="E411" s="50">
        <f>закупки!E255</f>
        <v>0</v>
      </c>
      <c r="F411" s="50">
        <f>закупки!F255</f>
        <v>75</v>
      </c>
      <c r="G411" s="52">
        <f>закупки!G255</f>
        <v>0</v>
      </c>
    </row>
    <row r="412" spans="1:7">
      <c r="A412" s="29">
        <v>7</v>
      </c>
      <c r="B412" s="130" t="str">
        <f>закупки!B256</f>
        <v>Моющее средство для посуды "Миф"</v>
      </c>
      <c r="C412" s="130"/>
      <c r="D412" s="50" t="s">
        <v>168</v>
      </c>
      <c r="E412" s="50">
        <f>закупки!E256</f>
        <v>0</v>
      </c>
      <c r="F412" s="50">
        <f>закупки!F256</f>
        <v>50</v>
      </c>
      <c r="G412" s="52">
        <f>закупки!G256</f>
        <v>0</v>
      </c>
    </row>
    <row r="413" spans="1:7">
      <c r="A413" s="29">
        <v>8</v>
      </c>
      <c r="B413" s="130" t="str">
        <f>закупки!B257</f>
        <v>Моющее средство для посуды "Антижир"</v>
      </c>
      <c r="C413" s="130"/>
      <c r="D413" s="50" t="s">
        <v>168</v>
      </c>
      <c r="E413" s="50">
        <f>закупки!E257</f>
        <v>0</v>
      </c>
      <c r="F413" s="50">
        <f>закупки!F257</f>
        <v>130</v>
      </c>
      <c r="G413" s="52">
        <f>закупки!G257</f>
        <v>0</v>
      </c>
    </row>
    <row r="414" spans="1:7">
      <c r="A414" s="29">
        <v>9</v>
      </c>
      <c r="B414" s="130" t="str">
        <f>закупки!B258</f>
        <v>Средство ухода за сантехникой "Санокс-гель"</v>
      </c>
      <c r="C414" s="130"/>
      <c r="D414" s="50" t="s">
        <v>168</v>
      </c>
      <c r="E414" s="50">
        <f>закупки!E258</f>
        <v>0</v>
      </c>
      <c r="F414" s="50">
        <f>закупки!F258</f>
        <v>50</v>
      </c>
      <c r="G414" s="52">
        <f>закупки!G258</f>
        <v>0</v>
      </c>
    </row>
    <row r="415" spans="1:7" s="34" customFormat="1">
      <c r="A415" s="41"/>
      <c r="B415" s="151" t="e">
        <f>закупки!#REF!</f>
        <v>#REF!</v>
      </c>
      <c r="C415" s="151"/>
      <c r="D415" s="55"/>
      <c r="E415" s="50" t="e">
        <f>закупки!#REF!</f>
        <v>#REF!</v>
      </c>
      <c r="F415" s="50" t="e">
        <f>закупки!#REF!</f>
        <v>#REF!</v>
      </c>
      <c r="G415" s="53" t="e">
        <f>закупки!#REF!</f>
        <v>#REF!</v>
      </c>
    </row>
    <row r="416" spans="1:7" s="34" customFormat="1">
      <c r="A416" s="41"/>
      <c r="B416" s="151" t="str">
        <f>закупки!B260</f>
        <v>питание</v>
      </c>
      <c r="C416" s="151"/>
      <c r="D416" s="55" t="s">
        <v>192</v>
      </c>
      <c r="E416" s="50">
        <f>закупки!E260</f>
        <v>1121.2</v>
      </c>
      <c r="F416" s="50">
        <f>закупки!F260</f>
        <v>25</v>
      </c>
      <c r="G416" s="53">
        <f>закупки!G260</f>
        <v>28030</v>
      </c>
    </row>
    <row r="417" spans="1:7" s="34" customFormat="1">
      <c r="A417" s="41"/>
      <c r="B417" s="151" t="str">
        <f>закупки!B263</f>
        <v>итог по 10.10.02</v>
      </c>
      <c r="C417" s="151"/>
      <c r="D417" s="55"/>
      <c r="E417" s="55"/>
      <c r="F417" s="53"/>
      <c r="G417" s="53">
        <f>закупки!G263</f>
        <v>32250</v>
      </c>
    </row>
    <row r="418" spans="1:7" s="34" customFormat="1">
      <c r="A418" s="60"/>
      <c r="B418" s="151" t="str">
        <f>закупки!B267</f>
        <v>Итого:</v>
      </c>
      <c r="C418" s="151"/>
      <c r="D418" s="41" t="s">
        <v>10</v>
      </c>
      <c r="E418" s="51" t="s">
        <v>10</v>
      </c>
      <c r="F418" s="54" t="s">
        <v>10</v>
      </c>
      <c r="G418" s="53">
        <f>закупки!G267</f>
        <v>149116.22994410002</v>
      </c>
    </row>
    <row r="419" spans="1:7" s="34" customFormat="1">
      <c r="A419" s="85"/>
      <c r="B419" s="85"/>
      <c r="C419" s="85"/>
      <c r="D419" s="85"/>
      <c r="E419" s="85"/>
    </row>
  </sheetData>
  <mergeCells count="327">
    <mergeCell ref="B402:C402"/>
    <mergeCell ref="B403:C403"/>
    <mergeCell ref="B400:C400"/>
    <mergeCell ref="B401:C401"/>
    <mergeCell ref="B413:C413"/>
    <mergeCell ref="B414:C414"/>
    <mergeCell ref="B418:C418"/>
    <mergeCell ref="B415:C415"/>
    <mergeCell ref="B417:C417"/>
    <mergeCell ref="B416:C416"/>
    <mergeCell ref="B411:C411"/>
    <mergeCell ref="B412:C412"/>
    <mergeCell ref="B404:C404"/>
    <mergeCell ref="B405:C405"/>
    <mergeCell ref="B406:C406"/>
    <mergeCell ref="B407:C407"/>
    <mergeCell ref="B408:C408"/>
    <mergeCell ref="B409:C409"/>
    <mergeCell ref="B410:C410"/>
    <mergeCell ref="B398:C398"/>
    <mergeCell ref="B399:C399"/>
    <mergeCell ref="B397:C397"/>
    <mergeCell ref="B392:C392"/>
    <mergeCell ref="B395:C395"/>
    <mergeCell ref="B396:C396"/>
    <mergeCell ref="B389:C389"/>
    <mergeCell ref="B390:C390"/>
    <mergeCell ref="B393:C393"/>
    <mergeCell ref="B394:C394"/>
    <mergeCell ref="B386:C386"/>
    <mergeCell ref="B381:C381"/>
    <mergeCell ref="B382:C382"/>
    <mergeCell ref="B383:C383"/>
    <mergeCell ref="B385:C385"/>
    <mergeCell ref="B391:C391"/>
    <mergeCell ref="B378:C378"/>
    <mergeCell ref="B379:C379"/>
    <mergeCell ref="B384:C384"/>
    <mergeCell ref="B380:C380"/>
    <mergeCell ref="B387:C387"/>
    <mergeCell ref="B388:C388"/>
    <mergeCell ref="B377:C377"/>
    <mergeCell ref="B341:C341"/>
    <mergeCell ref="B342:C342"/>
    <mergeCell ref="B343:C343"/>
    <mergeCell ref="B345:C345"/>
    <mergeCell ref="B350:C350"/>
    <mergeCell ref="B367:C367"/>
    <mergeCell ref="B371:C371"/>
    <mergeCell ref="F359:F360"/>
    <mergeCell ref="E359:E360"/>
    <mergeCell ref="B359:C360"/>
    <mergeCell ref="D359:D360"/>
    <mergeCell ref="B361:C361"/>
    <mergeCell ref="B362:C362"/>
    <mergeCell ref="B363:C363"/>
    <mergeCell ref="B346:C346"/>
    <mergeCell ref="B347:C347"/>
    <mergeCell ref="B348:C348"/>
    <mergeCell ref="B349:C349"/>
    <mergeCell ref="B364:C364"/>
    <mergeCell ref="A373:B373"/>
    <mergeCell ref="B376:C376"/>
    <mergeCell ref="B375:C375"/>
    <mergeCell ref="B317:C317"/>
    <mergeCell ref="B340:C340"/>
    <mergeCell ref="B339:C339"/>
    <mergeCell ref="B316:C316"/>
    <mergeCell ref="B330:C330"/>
    <mergeCell ref="A331:B331"/>
    <mergeCell ref="B319:C319"/>
    <mergeCell ref="A357:B357"/>
    <mergeCell ref="B372:C372"/>
    <mergeCell ref="B365:C365"/>
    <mergeCell ref="B366:C366"/>
    <mergeCell ref="B344:C344"/>
    <mergeCell ref="B320:C320"/>
    <mergeCell ref="B325:C325"/>
    <mergeCell ref="B329:C329"/>
    <mergeCell ref="B355:C355"/>
    <mergeCell ref="B356:C356"/>
    <mergeCell ref="B351:C351"/>
    <mergeCell ref="B337:C337"/>
    <mergeCell ref="B338:C338"/>
    <mergeCell ref="E333:E334"/>
    <mergeCell ref="B335:C335"/>
    <mergeCell ref="B336:C336"/>
    <mergeCell ref="D333:D334"/>
    <mergeCell ref="B333:C334"/>
    <mergeCell ref="B318:C318"/>
    <mergeCell ref="B321:C321"/>
    <mergeCell ref="B322:C322"/>
    <mergeCell ref="B323:C323"/>
    <mergeCell ref="B309:C309"/>
    <mergeCell ref="B312:C312"/>
    <mergeCell ref="B314:C314"/>
    <mergeCell ref="B315:C315"/>
    <mergeCell ref="B313:C313"/>
    <mergeCell ref="B288:C288"/>
    <mergeCell ref="B289:C289"/>
    <mergeCell ref="B290:C290"/>
    <mergeCell ref="B292:C292"/>
    <mergeCell ref="B291:C291"/>
    <mergeCell ref="B308:C308"/>
    <mergeCell ref="B297:C297"/>
    <mergeCell ref="B298:C298"/>
    <mergeCell ref="B306:C306"/>
    <mergeCell ref="B301:C301"/>
    <mergeCell ref="B303:C303"/>
    <mergeCell ref="B304:C304"/>
    <mergeCell ref="B307:C307"/>
    <mergeCell ref="B305:C305"/>
    <mergeCell ref="B302:C302"/>
    <mergeCell ref="B310:C310"/>
    <mergeCell ref="B311:C311"/>
    <mergeCell ref="B295:C295"/>
    <mergeCell ref="B283:C283"/>
    <mergeCell ref="B278:C278"/>
    <mergeCell ref="B285:C285"/>
    <mergeCell ref="B286:C286"/>
    <mergeCell ref="B296:C296"/>
    <mergeCell ref="B300:C300"/>
    <mergeCell ref="B293:C293"/>
    <mergeCell ref="B294:C294"/>
    <mergeCell ref="B282:C282"/>
    <mergeCell ref="B281:C281"/>
    <mergeCell ref="B279:C279"/>
    <mergeCell ref="B264:C264"/>
    <mergeCell ref="B265:C265"/>
    <mergeCell ref="B287:C287"/>
    <mergeCell ref="B266:C266"/>
    <mergeCell ref="B280:C280"/>
    <mergeCell ref="B261:C261"/>
    <mergeCell ref="B271:C271"/>
    <mergeCell ref="B263:C263"/>
    <mergeCell ref="B284:C284"/>
    <mergeCell ref="B274:C274"/>
    <mergeCell ref="B275:C275"/>
    <mergeCell ref="B276:C276"/>
    <mergeCell ref="B270:C270"/>
    <mergeCell ref="B277:C277"/>
    <mergeCell ref="A272:B272"/>
    <mergeCell ref="B244:C244"/>
    <mergeCell ref="B245:C245"/>
    <mergeCell ref="B246:C246"/>
    <mergeCell ref="B250:C250"/>
    <mergeCell ref="B253:C253"/>
    <mergeCell ref="A255:B255"/>
    <mergeCell ref="B257:C258"/>
    <mergeCell ref="B259:C259"/>
    <mergeCell ref="B262:C262"/>
    <mergeCell ref="B260:C260"/>
    <mergeCell ref="E257:E258"/>
    <mergeCell ref="F257:F258"/>
    <mergeCell ref="D257:D258"/>
    <mergeCell ref="B254:C254"/>
    <mergeCell ref="B146:C146"/>
    <mergeCell ref="A147:B147"/>
    <mergeCell ref="A226:A227"/>
    <mergeCell ref="B222:C222"/>
    <mergeCell ref="B226:C227"/>
    <mergeCell ref="B150:C150"/>
    <mergeCell ref="B236:C236"/>
    <mergeCell ref="B237:C237"/>
    <mergeCell ref="B238:C238"/>
    <mergeCell ref="B242:C242"/>
    <mergeCell ref="B239:C239"/>
    <mergeCell ref="B240:C240"/>
    <mergeCell ref="B241:C241"/>
    <mergeCell ref="B247:C247"/>
    <mergeCell ref="B248:C248"/>
    <mergeCell ref="B249:C249"/>
    <mergeCell ref="B229:C229"/>
    <mergeCell ref="B234:C234"/>
    <mergeCell ref="B235:C235"/>
    <mergeCell ref="B243:C243"/>
    <mergeCell ref="B233:C233"/>
    <mergeCell ref="B223:C223"/>
    <mergeCell ref="B230:C230"/>
    <mergeCell ref="A224:B224"/>
    <mergeCell ref="B232:C232"/>
    <mergeCell ref="A162:B162"/>
    <mergeCell ref="B231:C231"/>
    <mergeCell ref="B228:C228"/>
    <mergeCell ref="B210:C210"/>
    <mergeCell ref="B175:C175"/>
    <mergeCell ref="B211:C211"/>
    <mergeCell ref="A212:B212"/>
    <mergeCell ref="A191:B191"/>
    <mergeCell ref="B190:C190"/>
    <mergeCell ref="A177:B177"/>
    <mergeCell ref="B189:C189"/>
    <mergeCell ref="E165:E166"/>
    <mergeCell ref="B154:C154"/>
    <mergeCell ref="D165:D166"/>
    <mergeCell ref="B155:C155"/>
    <mergeCell ref="B176:C176"/>
    <mergeCell ref="B133:D133"/>
    <mergeCell ref="B136:C136"/>
    <mergeCell ref="B165:B166"/>
    <mergeCell ref="B141:C141"/>
    <mergeCell ref="B145:C145"/>
    <mergeCell ref="B149:C149"/>
    <mergeCell ref="B152:C152"/>
    <mergeCell ref="B151:C151"/>
    <mergeCell ref="B137:C137"/>
    <mergeCell ref="B138:C138"/>
    <mergeCell ref="B140:C140"/>
    <mergeCell ref="B131:D131"/>
    <mergeCell ref="C165:C166"/>
    <mergeCell ref="B156:C156"/>
    <mergeCell ref="B153:C153"/>
    <mergeCell ref="B160:C160"/>
    <mergeCell ref="B76:C76"/>
    <mergeCell ref="B89:C89"/>
    <mergeCell ref="B90:C90"/>
    <mergeCell ref="G226:G227"/>
    <mergeCell ref="D226:D227"/>
    <mergeCell ref="E226:E227"/>
    <mergeCell ref="F226:F227"/>
    <mergeCell ref="B87:C87"/>
    <mergeCell ref="B86:C86"/>
    <mergeCell ref="B82:C83"/>
    <mergeCell ref="A173:F173"/>
    <mergeCell ref="B161:C161"/>
    <mergeCell ref="A118:B118"/>
    <mergeCell ref="B122:D122"/>
    <mergeCell ref="B123:D123"/>
    <mergeCell ref="B132:D132"/>
    <mergeCell ref="B129:D129"/>
    <mergeCell ref="B130:D130"/>
    <mergeCell ref="B125:C125"/>
    <mergeCell ref="G1:J1"/>
    <mergeCell ref="G2:J2"/>
    <mergeCell ref="G4:J4"/>
    <mergeCell ref="G5:J5"/>
    <mergeCell ref="B15:B18"/>
    <mergeCell ref="G3:J3"/>
    <mergeCell ref="F65:F67"/>
    <mergeCell ref="B34:C34"/>
    <mergeCell ref="B35:C35"/>
    <mergeCell ref="G13:J13"/>
    <mergeCell ref="A7:I7"/>
    <mergeCell ref="A15:A18"/>
    <mergeCell ref="C15:C18"/>
    <mergeCell ref="D15:G15"/>
    <mergeCell ref="H15:H18"/>
    <mergeCell ref="A65:A67"/>
    <mergeCell ref="B43:C43"/>
    <mergeCell ref="B117:C117"/>
    <mergeCell ref="B127:D127"/>
    <mergeCell ref="B128:D128"/>
    <mergeCell ref="A104:B104"/>
    <mergeCell ref="B121:D121"/>
    <mergeCell ref="B116:C116"/>
    <mergeCell ref="B124:C124"/>
    <mergeCell ref="B56:C56"/>
    <mergeCell ref="B102:C102"/>
    <mergeCell ref="B91:C91"/>
    <mergeCell ref="B92:C92"/>
    <mergeCell ref="B94:C94"/>
    <mergeCell ref="B98:C98"/>
    <mergeCell ref="B96:C96"/>
    <mergeCell ref="B97:C97"/>
    <mergeCell ref="B103:C103"/>
    <mergeCell ref="B88:C88"/>
    <mergeCell ref="B95:C95"/>
    <mergeCell ref="B93:C93"/>
    <mergeCell ref="B57:C57"/>
    <mergeCell ref="B126:D126"/>
    <mergeCell ref="H82:H83"/>
    <mergeCell ref="B84:C84"/>
    <mergeCell ref="C65:C67"/>
    <mergeCell ref="B48:C48"/>
    <mergeCell ref="A80:E80"/>
    <mergeCell ref="B51:C51"/>
    <mergeCell ref="B52:C52"/>
    <mergeCell ref="B53:C53"/>
    <mergeCell ref="G6:J6"/>
    <mergeCell ref="B60:C60"/>
    <mergeCell ref="B61:C61"/>
    <mergeCell ref="A62:B62"/>
    <mergeCell ref="B77:C77"/>
    <mergeCell ref="A78:B78"/>
    <mergeCell ref="E65:E67"/>
    <mergeCell ref="G12:J12"/>
    <mergeCell ref="A24:B24"/>
    <mergeCell ref="C25:K25"/>
    <mergeCell ref="A12:B12"/>
    <mergeCell ref="D40:D41"/>
    <mergeCell ref="B47:C47"/>
    <mergeCell ref="B55:C55"/>
    <mergeCell ref="B54:C54"/>
    <mergeCell ref="B42:C42"/>
    <mergeCell ref="A28:B28"/>
    <mergeCell ref="A31:B31"/>
    <mergeCell ref="A36:B36"/>
    <mergeCell ref="B39:C39"/>
    <mergeCell ref="B65:B67"/>
    <mergeCell ref="F40:F41"/>
    <mergeCell ref="G40:G41"/>
    <mergeCell ref="G14:J14"/>
    <mergeCell ref="I15:I18"/>
    <mergeCell ref="B45:C45"/>
    <mergeCell ref="B46:C46"/>
    <mergeCell ref="B44:C44"/>
    <mergeCell ref="A40:A41"/>
    <mergeCell ref="B40:C41"/>
    <mergeCell ref="B85:C85"/>
    <mergeCell ref="F82:F83"/>
    <mergeCell ref="D82:D83"/>
    <mergeCell ref="E82:E83"/>
    <mergeCell ref="B49:C49"/>
    <mergeCell ref="B50:C50"/>
    <mergeCell ref="G82:G83"/>
    <mergeCell ref="E16:G16"/>
    <mergeCell ref="E17:E18"/>
    <mergeCell ref="C20:K20"/>
    <mergeCell ref="K15:K18"/>
    <mergeCell ref="G9:J9"/>
    <mergeCell ref="G10:J10"/>
    <mergeCell ref="F17:F18"/>
    <mergeCell ref="G17:G18"/>
    <mergeCell ref="B10:C10"/>
    <mergeCell ref="B11:C11"/>
    <mergeCell ref="D16:D18"/>
    <mergeCell ref="J15:J1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90" fitToHeight="2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95"/>
  <sheetViews>
    <sheetView tabSelected="1" workbookViewId="0">
      <selection activeCell="I90" sqref="I90"/>
    </sheetView>
  </sheetViews>
  <sheetFormatPr defaultRowHeight="15"/>
  <cols>
    <col min="1" max="1" width="8.85546875" customWidth="1"/>
    <col min="2" max="2" width="45.28515625" customWidth="1"/>
    <col min="3" max="3" width="17.85546875" customWidth="1"/>
    <col min="4" max="4" width="16" customWidth="1"/>
    <col min="5" max="5" width="18.140625" customWidth="1"/>
    <col min="6" max="7" width="16.85546875" customWidth="1"/>
    <col min="8" max="8" width="15" customWidth="1"/>
    <col min="9" max="9" width="13.7109375" customWidth="1"/>
    <col min="10" max="10" width="12.85546875" customWidth="1"/>
    <col min="11" max="11" width="15.5703125" customWidth="1"/>
  </cols>
  <sheetData>
    <row r="1" spans="1:11" ht="60" customHeight="1">
      <c r="A1" s="1"/>
      <c r="B1" s="106"/>
      <c r="G1" s="156" t="s">
        <v>160</v>
      </c>
      <c r="H1" s="156"/>
      <c r="I1" s="156"/>
      <c r="J1" s="156"/>
    </row>
    <row r="2" spans="1:11" ht="21" customHeight="1">
      <c r="A2" s="191" t="s">
        <v>260</v>
      </c>
      <c r="B2" s="191"/>
      <c r="C2" s="191"/>
      <c r="D2" s="191"/>
      <c r="E2" s="191"/>
      <c r="F2" s="191"/>
      <c r="G2" s="191"/>
      <c r="H2" s="191"/>
      <c r="I2" s="191"/>
    </row>
    <row r="3" spans="1:11" ht="18" customHeight="1">
      <c r="A3" s="19" t="s">
        <v>1</v>
      </c>
    </row>
    <row r="4" spans="1:11" ht="14.25" customHeight="1">
      <c r="A4" s="19"/>
    </row>
    <row r="5" spans="1:11" ht="17.25" customHeight="1">
      <c r="A5" s="19" t="s">
        <v>242</v>
      </c>
      <c r="B5" s="2"/>
      <c r="C5" s="2"/>
      <c r="G5" s="133"/>
      <c r="H5" s="133"/>
      <c r="I5" s="133"/>
      <c r="J5" s="133"/>
      <c r="K5" s="133"/>
    </row>
    <row r="6" spans="1:11" ht="24" customHeight="1" thickBot="1">
      <c r="A6" s="35" t="s">
        <v>2</v>
      </c>
      <c r="B6" s="190" t="s">
        <v>218</v>
      </c>
      <c r="C6" s="190"/>
      <c r="G6" s="134"/>
      <c r="H6" s="134"/>
      <c r="I6" s="134"/>
      <c r="J6" s="134"/>
      <c r="K6" s="134"/>
    </row>
    <row r="7" spans="1:11" ht="12" customHeight="1">
      <c r="A7" s="15"/>
      <c r="B7" s="137"/>
      <c r="C7" s="137"/>
      <c r="G7" s="22"/>
      <c r="H7" s="22"/>
      <c r="I7" s="22"/>
      <c r="J7" s="22"/>
      <c r="K7" s="22"/>
    </row>
    <row r="8" spans="1:11" ht="17.25" customHeight="1" thickBot="1">
      <c r="A8" s="152" t="s">
        <v>3</v>
      </c>
      <c r="B8" s="152"/>
      <c r="C8" s="33" t="s">
        <v>252</v>
      </c>
      <c r="G8" s="134"/>
      <c r="H8" s="134"/>
      <c r="I8" s="134"/>
      <c r="J8" s="134"/>
      <c r="K8" s="134"/>
    </row>
    <row r="9" spans="1:11" ht="17.25" customHeight="1">
      <c r="A9" s="177" t="s">
        <v>156</v>
      </c>
      <c r="B9" s="135" t="s">
        <v>151</v>
      </c>
      <c r="C9" s="135" t="s">
        <v>152</v>
      </c>
      <c r="D9" s="130" t="s">
        <v>6</v>
      </c>
      <c r="E9" s="130"/>
      <c r="F9" s="130"/>
      <c r="G9" s="130"/>
      <c r="H9" s="138" t="s">
        <v>236</v>
      </c>
      <c r="I9" s="131" t="s">
        <v>163</v>
      </c>
      <c r="J9" s="138" t="s">
        <v>231</v>
      </c>
      <c r="K9" s="131" t="s">
        <v>232</v>
      </c>
    </row>
    <row r="10" spans="1:11">
      <c r="A10" s="177"/>
      <c r="B10" s="135"/>
      <c r="C10" s="135"/>
      <c r="D10" s="135" t="s">
        <v>7</v>
      </c>
      <c r="E10" s="130" t="s">
        <v>8</v>
      </c>
      <c r="F10" s="130"/>
      <c r="G10" s="130"/>
      <c r="H10" s="138"/>
      <c r="I10" s="131"/>
      <c r="J10" s="138"/>
      <c r="K10" s="131"/>
    </row>
    <row r="11" spans="1:11" ht="22.5" customHeight="1">
      <c r="A11" s="177"/>
      <c r="B11" s="135"/>
      <c r="C11" s="135"/>
      <c r="D11" s="135"/>
      <c r="E11" s="131" t="s">
        <v>159</v>
      </c>
      <c r="F11" s="131" t="s">
        <v>157</v>
      </c>
      <c r="G11" s="131" t="s">
        <v>158</v>
      </c>
      <c r="H11" s="138"/>
      <c r="I11" s="131"/>
      <c r="J11" s="138"/>
      <c r="K11" s="131"/>
    </row>
    <row r="12" spans="1:11" ht="15.75" customHeight="1">
      <c r="A12" s="177"/>
      <c r="B12" s="135"/>
      <c r="C12" s="135"/>
      <c r="D12" s="135"/>
      <c r="E12" s="131"/>
      <c r="F12" s="131"/>
      <c r="G12" s="131"/>
      <c r="H12" s="138"/>
      <c r="I12" s="131"/>
      <c r="J12" s="138"/>
      <c r="K12" s="131"/>
    </row>
    <row r="13" spans="1:11">
      <c r="A13" s="26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</row>
    <row r="14" spans="1:11">
      <c r="A14" s="29"/>
      <c r="B14" s="51" t="s">
        <v>220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s="119" customFormat="1">
      <c r="A15" s="116">
        <v>1</v>
      </c>
      <c r="B15" s="117" t="s">
        <v>219</v>
      </c>
      <c r="C15" s="118">
        <v>1</v>
      </c>
      <c r="D15" s="114">
        <f>SUM(E15:G15)</f>
        <v>18959.95</v>
      </c>
      <c r="E15" s="114">
        <v>16991.25</v>
      </c>
      <c r="F15" s="114">
        <v>849.56</v>
      </c>
      <c r="G15" s="114">
        <v>1119.1400000000001</v>
      </c>
      <c r="H15" s="114"/>
      <c r="I15" s="114">
        <v>2548.69</v>
      </c>
      <c r="J15" s="114"/>
      <c r="K15" s="114">
        <f>(D15+I15+H15)*11.5+J15</f>
        <v>247349.36</v>
      </c>
    </row>
    <row r="16" spans="1:11" s="119" customFormat="1">
      <c r="A16" s="116"/>
      <c r="B16" s="117" t="s">
        <v>221</v>
      </c>
      <c r="C16" s="118">
        <v>1.25</v>
      </c>
      <c r="D16" s="114">
        <f>SUM(E16:G16)</f>
        <v>20325.52</v>
      </c>
      <c r="E16" s="114">
        <v>19239.38</v>
      </c>
      <c r="F16" s="114"/>
      <c r="G16" s="114">
        <v>1086.1400000000001</v>
      </c>
      <c r="H16" s="114"/>
      <c r="I16" s="114">
        <v>1342.16</v>
      </c>
      <c r="J16" s="114">
        <v>30314.560000000001</v>
      </c>
      <c r="K16" s="114">
        <f>(D16+I16+H16)*11.5+J16</f>
        <v>279492.88</v>
      </c>
    </row>
    <row r="17" spans="1:11" s="119" customFormat="1">
      <c r="A17" s="116"/>
      <c r="B17" s="117" t="s">
        <v>244</v>
      </c>
      <c r="C17" s="118">
        <v>1</v>
      </c>
      <c r="D17" s="114">
        <f>SUM(E17:G17)</f>
        <v>6986.1670000000004</v>
      </c>
      <c r="E17" s="114">
        <v>5856</v>
      </c>
      <c r="F17" s="114">
        <v>702.72</v>
      </c>
      <c r="G17" s="114">
        <v>427.447</v>
      </c>
      <c r="H17" s="114">
        <v>11.52</v>
      </c>
      <c r="I17" s="114">
        <v>1229.76</v>
      </c>
      <c r="J17" s="114">
        <v>8248.1200000000008</v>
      </c>
      <c r="K17" s="114">
        <f>(D17+I17+H17)*11.5+J17</f>
        <v>102863.7605</v>
      </c>
    </row>
    <row r="18" spans="1:11" s="122" customFormat="1">
      <c r="A18" s="194" t="s">
        <v>233</v>
      </c>
      <c r="B18" s="194"/>
      <c r="C18" s="120" t="s">
        <v>10</v>
      </c>
      <c r="D18" s="115">
        <f>SUM(D15:D17)</f>
        <v>46271.637000000002</v>
      </c>
      <c r="E18" s="121" t="s">
        <v>10</v>
      </c>
      <c r="F18" s="121" t="s">
        <v>10</v>
      </c>
      <c r="G18" s="115">
        <f>SUM(G15:G17)</f>
        <v>2632.7270000000003</v>
      </c>
      <c r="H18" s="121" t="s">
        <v>10</v>
      </c>
      <c r="I18" s="121" t="s">
        <v>10</v>
      </c>
      <c r="J18" s="121" t="s">
        <v>10</v>
      </c>
      <c r="K18" s="115">
        <f>SUM(K15:K17)</f>
        <v>629706.00049999997</v>
      </c>
    </row>
    <row r="19" spans="1:11" s="119" customFormat="1">
      <c r="A19" s="116"/>
      <c r="B19" s="123" t="s">
        <v>234</v>
      </c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s="119" customFormat="1">
      <c r="A20" s="116"/>
      <c r="B20" s="117" t="s">
        <v>235</v>
      </c>
      <c r="C20" s="118">
        <v>2.75</v>
      </c>
      <c r="D20" s="114">
        <f>SUM(E20:G20)</f>
        <v>18242.52</v>
      </c>
      <c r="E20" s="114">
        <v>16940.04</v>
      </c>
      <c r="F20" s="114">
        <v>1302.48</v>
      </c>
      <c r="G20" s="114"/>
      <c r="H20" s="114">
        <v>7606.61</v>
      </c>
      <c r="I20" s="114">
        <v>2329.3200000000002</v>
      </c>
      <c r="J20" s="114">
        <v>18684.599999999999</v>
      </c>
      <c r="K20" s="114">
        <f>(D20+I20+H20)*12+J20</f>
        <v>356826</v>
      </c>
    </row>
    <row r="21" spans="1:11" s="119" customFormat="1">
      <c r="A21" s="116"/>
      <c r="B21" s="117"/>
      <c r="C21" s="118"/>
      <c r="D21" s="114"/>
      <c r="E21" s="114"/>
      <c r="F21" s="114"/>
      <c r="G21" s="114"/>
      <c r="H21" s="114"/>
      <c r="I21" s="114"/>
      <c r="J21" s="114"/>
      <c r="K21" s="114"/>
    </row>
    <row r="22" spans="1:11" s="34" customFormat="1" ht="15" customHeight="1">
      <c r="A22" s="151" t="s">
        <v>248</v>
      </c>
      <c r="B22" s="151"/>
      <c r="C22" s="41" t="s">
        <v>10</v>
      </c>
      <c r="D22" s="53">
        <f>SUM(D20:D21)</f>
        <v>18242.52</v>
      </c>
      <c r="E22" s="54" t="s">
        <v>10</v>
      </c>
      <c r="F22" s="54" t="s">
        <v>10</v>
      </c>
      <c r="G22" s="54" t="s">
        <v>10</v>
      </c>
      <c r="H22" s="54" t="s">
        <v>10</v>
      </c>
      <c r="I22" s="54" t="s">
        <v>10</v>
      </c>
      <c r="J22" s="54" t="s">
        <v>10</v>
      </c>
      <c r="K22" s="53">
        <f>K20</f>
        <v>356826</v>
      </c>
    </row>
    <row r="23" spans="1:11" ht="0.75" hidden="1" customHeight="1">
      <c r="A23" s="29"/>
      <c r="B23" s="25"/>
      <c r="C23" s="50"/>
      <c r="D23" s="52"/>
      <c r="E23" s="52"/>
      <c r="F23" s="52"/>
      <c r="G23" s="52"/>
      <c r="H23" s="52"/>
      <c r="I23" s="52"/>
      <c r="J23" s="52"/>
      <c r="K23" s="52">
        <f>(D23+I23+H23)*11.5+J23</f>
        <v>0</v>
      </c>
    </row>
    <row r="24" spans="1:11" s="34" customFormat="1" ht="15" customHeight="1">
      <c r="A24" s="151" t="s">
        <v>9</v>
      </c>
      <c r="B24" s="151"/>
      <c r="C24" s="41" t="s">
        <v>10</v>
      </c>
      <c r="D24" s="53">
        <f>D18+D22</f>
        <v>64514.157000000007</v>
      </c>
      <c r="E24" s="54" t="s">
        <v>10</v>
      </c>
      <c r="F24" s="54" t="s">
        <v>10</v>
      </c>
      <c r="G24" s="54" t="s">
        <v>10</v>
      </c>
      <c r="H24" s="54" t="s">
        <v>10</v>
      </c>
      <c r="I24" s="54" t="s">
        <v>10</v>
      </c>
      <c r="J24" s="54" t="s">
        <v>10</v>
      </c>
      <c r="K24" s="53">
        <f>K18+K22</f>
        <v>986532.00049999997</v>
      </c>
    </row>
    <row r="25" spans="1:11" ht="18" hidden="1" customHeight="1">
      <c r="A25" s="19" t="s">
        <v>1</v>
      </c>
    </row>
    <row r="26" spans="1:11" hidden="1">
      <c r="A26" s="2"/>
      <c r="B26" s="2"/>
      <c r="C26" s="2"/>
    </row>
    <row r="27" spans="1:11" ht="19.5" hidden="1" customHeight="1" thickBot="1">
      <c r="A27" s="14" t="s">
        <v>2</v>
      </c>
      <c r="B27" s="164"/>
      <c r="C27" s="164"/>
    </row>
    <row r="28" spans="1:11" hidden="1">
      <c r="A28" s="3"/>
      <c r="B28" s="165"/>
      <c r="C28" s="165"/>
    </row>
    <row r="29" spans="1:11" ht="31.5" hidden="1" customHeight="1" thickBot="1">
      <c r="A29" s="152" t="s">
        <v>3</v>
      </c>
      <c r="B29" s="152"/>
      <c r="C29" s="4"/>
    </row>
    <row r="30" spans="1:11" ht="15" hidden="1" customHeight="1">
      <c r="A30" s="17" t="s">
        <v>11</v>
      </c>
    </row>
    <row r="31" spans="1:11" ht="9.75" hidden="1" customHeight="1">
      <c r="A31" s="2"/>
      <c r="B31" s="2"/>
      <c r="C31" s="2"/>
      <c r="D31" s="2"/>
      <c r="E31" s="2"/>
      <c r="F31" s="2"/>
      <c r="G31" s="2"/>
    </row>
    <row r="32" spans="1:11" hidden="1">
      <c r="A32" s="5" t="s">
        <v>4</v>
      </c>
      <c r="B32" s="153" t="s">
        <v>12</v>
      </c>
      <c r="C32" s="154"/>
      <c r="D32" s="7" t="s">
        <v>13</v>
      </c>
      <c r="E32" s="7" t="s">
        <v>14</v>
      </c>
      <c r="F32" s="7" t="s">
        <v>14</v>
      </c>
      <c r="G32" s="7" t="s">
        <v>15</v>
      </c>
    </row>
    <row r="33" spans="1:7" hidden="1">
      <c r="A33" s="139" t="s">
        <v>5</v>
      </c>
      <c r="B33" s="141"/>
      <c r="C33" s="142"/>
      <c r="D33" s="139" t="s">
        <v>16</v>
      </c>
      <c r="E33" s="8" t="s">
        <v>17</v>
      </c>
      <c r="F33" s="139" t="s">
        <v>19</v>
      </c>
      <c r="G33" s="139" t="s">
        <v>20</v>
      </c>
    </row>
    <row r="34" spans="1:7" ht="15.75" hidden="1" thickBot="1">
      <c r="A34" s="140"/>
      <c r="B34" s="143"/>
      <c r="C34" s="144"/>
      <c r="D34" s="140"/>
      <c r="E34" s="11" t="s">
        <v>18</v>
      </c>
      <c r="F34" s="140"/>
      <c r="G34" s="140"/>
    </row>
    <row r="35" spans="1:7" ht="15.75" hidden="1" thickBot="1">
      <c r="A35" s="21">
        <v>1</v>
      </c>
      <c r="B35" s="174">
        <v>2</v>
      </c>
      <c r="C35" s="175"/>
      <c r="D35" s="20">
        <v>3</v>
      </c>
      <c r="E35" s="20">
        <v>4</v>
      </c>
      <c r="F35" s="20">
        <v>5</v>
      </c>
      <c r="G35" s="20">
        <v>6</v>
      </c>
    </row>
    <row r="36" spans="1:7" ht="15.75" hidden="1" thickBot="1">
      <c r="A36" s="12">
        <v>1</v>
      </c>
      <c r="B36" s="149" t="s">
        <v>21</v>
      </c>
      <c r="C36" s="150"/>
      <c r="D36" s="11" t="s">
        <v>10</v>
      </c>
      <c r="E36" s="11" t="s">
        <v>10</v>
      </c>
      <c r="F36" s="11" t="s">
        <v>10</v>
      </c>
      <c r="G36" s="10"/>
    </row>
    <row r="37" spans="1:7" hidden="1">
      <c r="A37" s="6"/>
      <c r="B37" s="158" t="s">
        <v>8</v>
      </c>
      <c r="C37" s="159"/>
      <c r="D37" s="9"/>
      <c r="E37" s="9"/>
      <c r="F37" s="9"/>
      <c r="G37" s="9"/>
    </row>
    <row r="38" spans="1:7" ht="26.25" hidden="1" customHeight="1" thickBot="1">
      <c r="A38" s="12" t="s">
        <v>22</v>
      </c>
      <c r="B38" s="195" t="s">
        <v>23</v>
      </c>
      <c r="C38" s="196"/>
      <c r="D38" s="10"/>
      <c r="E38" s="10"/>
      <c r="F38" s="10"/>
      <c r="G38" s="10"/>
    </row>
    <row r="39" spans="1:7" ht="23.25" hidden="1" customHeight="1" thickBot="1">
      <c r="A39" s="12" t="s">
        <v>24</v>
      </c>
      <c r="B39" s="188" t="s">
        <v>25</v>
      </c>
      <c r="C39" s="189"/>
      <c r="D39" s="10"/>
      <c r="E39" s="10"/>
      <c r="F39" s="10"/>
      <c r="G39" s="10"/>
    </row>
    <row r="40" spans="1:7" ht="15.75" hidden="1" thickBot="1">
      <c r="A40" s="12" t="s">
        <v>26</v>
      </c>
      <c r="B40" s="188" t="s">
        <v>27</v>
      </c>
      <c r="C40" s="189"/>
      <c r="D40" s="10"/>
      <c r="E40" s="10"/>
      <c r="F40" s="10"/>
      <c r="G40" s="10"/>
    </row>
    <row r="41" spans="1:7" ht="15.75" hidden="1" thickBot="1">
      <c r="A41" s="12"/>
      <c r="B41" s="192"/>
      <c r="C41" s="193"/>
      <c r="D41" s="10"/>
      <c r="E41" s="10"/>
      <c r="F41" s="10"/>
      <c r="G41" s="10"/>
    </row>
    <row r="42" spans="1:7" ht="15.75" hidden="1" thickBot="1">
      <c r="A42" s="12"/>
      <c r="B42" s="192"/>
      <c r="C42" s="193"/>
      <c r="D42" s="10"/>
      <c r="E42" s="10"/>
      <c r="F42" s="10"/>
      <c r="G42" s="10"/>
    </row>
    <row r="43" spans="1:7" ht="25.5" hidden="1" customHeight="1" thickBot="1">
      <c r="A43" s="12">
        <v>2</v>
      </c>
      <c r="B43" s="197" t="s">
        <v>28</v>
      </c>
      <c r="C43" s="198"/>
      <c r="D43" s="11" t="s">
        <v>10</v>
      </c>
      <c r="E43" s="11" t="s">
        <v>10</v>
      </c>
      <c r="F43" s="11" t="s">
        <v>10</v>
      </c>
      <c r="G43" s="10"/>
    </row>
    <row r="44" spans="1:7" hidden="1">
      <c r="A44" s="6"/>
      <c r="B44" s="199" t="s">
        <v>8</v>
      </c>
      <c r="C44" s="200"/>
      <c r="D44" s="9"/>
      <c r="E44" s="9"/>
      <c r="F44" s="9"/>
      <c r="G44" s="9"/>
    </row>
    <row r="45" spans="1:7" ht="26.25" hidden="1" customHeight="1" thickBot="1">
      <c r="A45" s="12" t="s">
        <v>29</v>
      </c>
      <c r="B45" s="195" t="s">
        <v>23</v>
      </c>
      <c r="C45" s="196"/>
      <c r="D45" s="10"/>
      <c r="E45" s="10"/>
      <c r="F45" s="10"/>
      <c r="G45" s="10"/>
    </row>
    <row r="46" spans="1:7" ht="24" hidden="1" customHeight="1" thickBot="1">
      <c r="A46" s="12" t="s">
        <v>30</v>
      </c>
      <c r="B46" s="188" t="s">
        <v>25</v>
      </c>
      <c r="C46" s="189"/>
      <c r="D46" s="10"/>
      <c r="E46" s="10"/>
      <c r="F46" s="10"/>
      <c r="G46" s="10"/>
    </row>
    <row r="47" spans="1:7" ht="17.25" hidden="1" customHeight="1" thickBot="1">
      <c r="A47" s="12" t="s">
        <v>31</v>
      </c>
      <c r="B47" s="188" t="s">
        <v>27</v>
      </c>
      <c r="C47" s="189"/>
      <c r="D47" s="10"/>
      <c r="E47" s="10"/>
      <c r="F47" s="10"/>
      <c r="G47" s="10"/>
    </row>
    <row r="48" spans="1:7" ht="15.75" hidden="1" thickBot="1">
      <c r="A48" s="12"/>
      <c r="B48" s="147"/>
      <c r="C48" s="148"/>
      <c r="D48" s="10"/>
      <c r="E48" s="10"/>
      <c r="F48" s="10"/>
      <c r="G48" s="10"/>
    </row>
    <row r="49" spans="1:7" ht="15.75" hidden="1" thickBot="1">
      <c r="A49" s="12"/>
      <c r="B49" s="147"/>
      <c r="C49" s="148"/>
      <c r="D49" s="10"/>
      <c r="E49" s="10"/>
      <c r="F49" s="10"/>
      <c r="G49" s="10"/>
    </row>
    <row r="50" spans="1:7" ht="15.75" hidden="1" thickBot="1">
      <c r="A50" s="13"/>
      <c r="B50" s="149" t="s">
        <v>9</v>
      </c>
      <c r="C50" s="150"/>
      <c r="D50" s="11" t="s">
        <v>10</v>
      </c>
      <c r="E50" s="11" t="s">
        <v>10</v>
      </c>
      <c r="F50" s="11" t="s">
        <v>10</v>
      </c>
      <c r="G50" s="10"/>
    </row>
    <row r="51" spans="1:7" ht="18.75" hidden="1">
      <c r="A51" s="19" t="s">
        <v>1</v>
      </c>
    </row>
    <row r="52" spans="1:7" hidden="1">
      <c r="A52" s="2"/>
      <c r="B52" s="2"/>
      <c r="C52" s="2"/>
    </row>
    <row r="53" spans="1:7" ht="21" hidden="1" customHeight="1" thickBot="1">
      <c r="A53" s="14" t="s">
        <v>2</v>
      </c>
      <c r="B53" s="164"/>
      <c r="C53" s="164"/>
    </row>
    <row r="54" spans="1:7" hidden="1">
      <c r="A54" s="3"/>
      <c r="B54" s="165"/>
      <c r="C54" s="165"/>
    </row>
    <row r="55" spans="1:7" ht="15.75" hidden="1" thickBot="1">
      <c r="A55" s="152" t="s">
        <v>3</v>
      </c>
      <c r="B55" s="152"/>
      <c r="C55" s="4"/>
    </row>
    <row r="56" spans="1:7" ht="15.75" hidden="1">
      <c r="A56" s="18" t="s">
        <v>32</v>
      </c>
    </row>
    <row r="57" spans="1:7" hidden="1">
      <c r="A57" s="2"/>
      <c r="B57" s="2"/>
      <c r="C57" s="2"/>
      <c r="D57" s="2"/>
      <c r="E57" s="2"/>
      <c r="F57" s="2"/>
    </row>
    <row r="58" spans="1:7" hidden="1">
      <c r="A58" s="155" t="s">
        <v>33</v>
      </c>
      <c r="B58" s="155" t="s">
        <v>12</v>
      </c>
      <c r="C58" s="155" t="s">
        <v>34</v>
      </c>
      <c r="D58" s="7" t="s">
        <v>14</v>
      </c>
      <c r="E58" s="155" t="s">
        <v>37</v>
      </c>
      <c r="F58" s="155" t="s">
        <v>38</v>
      </c>
    </row>
    <row r="59" spans="1:7" ht="45" hidden="1">
      <c r="A59" s="139"/>
      <c r="B59" s="139"/>
      <c r="C59" s="139"/>
      <c r="D59" s="8" t="s">
        <v>35</v>
      </c>
      <c r="E59" s="139"/>
      <c r="F59" s="139"/>
    </row>
    <row r="60" spans="1:7" ht="15.75" hidden="1" thickBot="1">
      <c r="A60" s="140"/>
      <c r="B60" s="140"/>
      <c r="C60" s="140"/>
      <c r="D60" s="11" t="s">
        <v>36</v>
      </c>
      <c r="E60" s="140"/>
      <c r="F60" s="140"/>
    </row>
    <row r="61" spans="1:7" ht="15.75" hidden="1" thickBot="1">
      <c r="A61" s="21">
        <v>1</v>
      </c>
      <c r="B61" s="20">
        <v>2</v>
      </c>
      <c r="C61" s="20">
        <v>3</v>
      </c>
      <c r="D61" s="20">
        <v>4</v>
      </c>
      <c r="E61" s="20">
        <v>5</v>
      </c>
      <c r="F61" s="20">
        <v>6</v>
      </c>
    </row>
    <row r="62" spans="1:7" ht="15.75" hidden="1" thickBot="1">
      <c r="A62" s="12">
        <v>1</v>
      </c>
      <c r="B62" s="11" t="s">
        <v>39</v>
      </c>
      <c r="C62" s="10"/>
      <c r="D62" s="10"/>
      <c r="E62" s="10"/>
      <c r="F62" s="10"/>
    </row>
    <row r="63" spans="1:7" ht="15.75" hidden="1" thickBot="1">
      <c r="A63" s="12"/>
      <c r="B63" s="10"/>
      <c r="C63" s="10"/>
      <c r="D63" s="10"/>
      <c r="E63" s="10"/>
      <c r="F63" s="10"/>
    </row>
    <row r="64" spans="1:7" ht="15.75" hidden="1" thickBot="1">
      <c r="A64" s="12"/>
      <c r="B64" s="10"/>
      <c r="C64" s="10"/>
      <c r="D64" s="10"/>
      <c r="E64" s="10"/>
      <c r="F64" s="10"/>
    </row>
    <row r="65" spans="1:8" ht="15.75" hidden="1" thickBot="1">
      <c r="A65" s="13"/>
      <c r="B65" s="11" t="s">
        <v>9</v>
      </c>
      <c r="C65" s="11" t="s">
        <v>10</v>
      </c>
      <c r="D65" s="11" t="s">
        <v>10</v>
      </c>
      <c r="E65" s="11" t="s">
        <v>10</v>
      </c>
      <c r="F65" s="10"/>
    </row>
    <row r="66" spans="1:8" ht="12" customHeight="1">
      <c r="A66" s="30"/>
      <c r="B66" s="27"/>
      <c r="C66" s="27"/>
      <c r="D66" s="27"/>
      <c r="E66" s="27"/>
      <c r="F66" s="30"/>
    </row>
    <row r="67" spans="1:8" ht="18.75">
      <c r="A67" s="19" t="s">
        <v>40</v>
      </c>
    </row>
    <row r="68" spans="1:8" ht="12" customHeight="1">
      <c r="A68" s="2"/>
      <c r="B68" s="2"/>
      <c r="C68" s="2"/>
    </row>
    <row r="69" spans="1:8" ht="23.25" customHeight="1" thickBot="1">
      <c r="A69" s="14" t="s">
        <v>2</v>
      </c>
      <c r="B69" s="171" t="s">
        <v>237</v>
      </c>
      <c r="C69" s="171"/>
    </row>
    <row r="70" spans="1:8">
      <c r="A70" s="15"/>
      <c r="B70" s="137"/>
      <c r="C70" s="137"/>
    </row>
    <row r="71" spans="1:8" ht="16.5" thickBot="1">
      <c r="A71" s="152" t="s">
        <v>3</v>
      </c>
      <c r="B71" s="152"/>
      <c r="C71" s="33" t="s">
        <v>252</v>
      </c>
    </row>
    <row r="72" spans="1:8" ht="12" customHeight="1"/>
    <row r="73" spans="1:8" ht="42" customHeight="1">
      <c r="A73" s="157" t="s">
        <v>41</v>
      </c>
      <c r="B73" s="157"/>
      <c r="C73" s="157"/>
      <c r="D73" s="157"/>
      <c r="E73" s="157"/>
    </row>
    <row r="74" spans="1:8" ht="26.25" customHeight="1">
      <c r="A74" s="29" t="s">
        <v>4</v>
      </c>
      <c r="B74" s="151" t="s">
        <v>42</v>
      </c>
      <c r="C74" s="151"/>
      <c r="D74" s="145" t="s">
        <v>238</v>
      </c>
      <c r="E74" s="146" t="s">
        <v>240</v>
      </c>
      <c r="F74" s="145" t="s">
        <v>241</v>
      </c>
      <c r="G74" s="146" t="s">
        <v>43</v>
      </c>
      <c r="H74" s="146" t="s">
        <v>239</v>
      </c>
    </row>
    <row r="75" spans="1:8" ht="21.75" customHeight="1">
      <c r="A75" s="29" t="s">
        <v>5</v>
      </c>
      <c r="B75" s="151"/>
      <c r="C75" s="151"/>
      <c r="D75" s="145"/>
      <c r="E75" s="146"/>
      <c r="F75" s="145"/>
      <c r="G75" s="146"/>
      <c r="H75" s="146"/>
    </row>
    <row r="76" spans="1:8">
      <c r="A76" s="28">
        <v>1</v>
      </c>
      <c r="B76" s="135">
        <v>2</v>
      </c>
      <c r="C76" s="135"/>
      <c r="D76" s="28">
        <v>3</v>
      </c>
      <c r="E76" s="28">
        <v>5</v>
      </c>
      <c r="F76" s="28">
        <v>4</v>
      </c>
      <c r="G76" s="28">
        <v>5</v>
      </c>
      <c r="H76" s="28">
        <v>6</v>
      </c>
    </row>
    <row r="77" spans="1:8" ht="27.75" customHeight="1">
      <c r="A77" s="29">
        <v>1</v>
      </c>
      <c r="B77" s="130" t="s">
        <v>44</v>
      </c>
      <c r="C77" s="130"/>
      <c r="D77" s="29" t="s">
        <v>10</v>
      </c>
      <c r="E77" s="38">
        <f>E79+E80+E81</f>
        <v>138535.32011</v>
      </c>
      <c r="F77" s="29" t="s">
        <v>10</v>
      </c>
      <c r="G77" s="38">
        <f>G79+G80+G81</f>
        <v>78501.72</v>
      </c>
      <c r="H77" s="38">
        <f>H79</f>
        <v>217037.04011</v>
      </c>
    </row>
    <row r="78" spans="1:8" ht="15.75" customHeight="1">
      <c r="A78" s="25"/>
      <c r="B78" s="168" t="s">
        <v>8</v>
      </c>
      <c r="C78" s="168"/>
      <c r="D78" s="39"/>
      <c r="E78" s="39"/>
      <c r="F78" s="39"/>
      <c r="G78" s="39"/>
      <c r="H78" s="39"/>
    </row>
    <row r="79" spans="1:8" ht="16.5" customHeight="1">
      <c r="A79" s="29" t="s">
        <v>22</v>
      </c>
      <c r="B79" s="168" t="s">
        <v>45</v>
      </c>
      <c r="C79" s="168"/>
      <c r="D79" s="39">
        <f>K18</f>
        <v>629706.00049999997</v>
      </c>
      <c r="E79" s="40">
        <f>D79*22%</f>
        <v>138535.32011</v>
      </c>
      <c r="F79" s="39">
        <f>K22</f>
        <v>356826</v>
      </c>
      <c r="G79" s="40">
        <f>F79*22%</f>
        <v>78501.72</v>
      </c>
      <c r="H79" s="40">
        <f>E79+G79</f>
        <v>217037.04011</v>
      </c>
    </row>
    <row r="80" spans="1:8" ht="16.5" customHeight="1">
      <c r="A80" s="29" t="s">
        <v>24</v>
      </c>
      <c r="B80" s="168" t="s">
        <v>46</v>
      </c>
      <c r="C80" s="168"/>
      <c r="D80" s="39"/>
      <c r="E80" s="39"/>
      <c r="F80" s="39"/>
      <c r="G80" s="39"/>
      <c r="H80" s="39"/>
    </row>
    <row r="81" spans="1:8" ht="27.75" customHeight="1">
      <c r="A81" s="29" t="s">
        <v>26</v>
      </c>
      <c r="B81" s="168" t="s">
        <v>47</v>
      </c>
      <c r="C81" s="168"/>
      <c r="D81" s="39"/>
      <c r="E81" s="39"/>
      <c r="F81" s="39"/>
      <c r="G81" s="39"/>
      <c r="H81" s="39"/>
    </row>
    <row r="82" spans="1:8" ht="27" customHeight="1">
      <c r="A82" s="29">
        <v>2</v>
      </c>
      <c r="B82" s="130" t="s">
        <v>48</v>
      </c>
      <c r="C82" s="130"/>
      <c r="D82" s="29" t="s">
        <v>10</v>
      </c>
      <c r="E82" s="40">
        <f>SUM(E84:E89)</f>
        <v>51629.676015499994</v>
      </c>
      <c r="F82" s="29" t="s">
        <v>10</v>
      </c>
      <c r="G82" s="40">
        <f>SUM(G84:G89)</f>
        <v>29260.335999999999</v>
      </c>
      <c r="H82" s="40">
        <f>SUM(H84:H89)</f>
        <v>80890.01201549999</v>
      </c>
    </row>
    <row r="83" spans="1:8" ht="15.75" customHeight="1">
      <c r="A83" s="25"/>
      <c r="B83" s="168" t="s">
        <v>8</v>
      </c>
      <c r="C83" s="168"/>
      <c r="D83" s="25"/>
      <c r="E83" s="25"/>
      <c r="F83" s="25"/>
      <c r="G83" s="25"/>
      <c r="H83" s="25"/>
    </row>
    <row r="84" spans="1:8" ht="32.25" customHeight="1">
      <c r="A84" s="29" t="s">
        <v>29</v>
      </c>
      <c r="B84" s="168" t="s">
        <v>49</v>
      </c>
      <c r="C84" s="168"/>
      <c r="D84" s="39">
        <f>D79</f>
        <v>629706.00049999997</v>
      </c>
      <c r="E84" s="40">
        <f>D84*2.9%</f>
        <v>18261.474014499996</v>
      </c>
      <c r="F84" s="39">
        <f>F79</f>
        <v>356826</v>
      </c>
      <c r="G84" s="40">
        <f>F84*2.9%</f>
        <v>10347.954</v>
      </c>
      <c r="H84" s="40">
        <f t="shared" ref="H84:H90" si="0">E84+G84</f>
        <v>28609.428014499994</v>
      </c>
    </row>
    <row r="85" spans="1:8" ht="28.5" customHeight="1">
      <c r="A85" s="29" t="s">
        <v>30</v>
      </c>
      <c r="B85" s="168" t="s">
        <v>50</v>
      </c>
      <c r="C85" s="168"/>
      <c r="D85" s="39"/>
      <c r="E85" s="39"/>
      <c r="F85" s="39"/>
      <c r="G85" s="39"/>
      <c r="H85" s="40">
        <f t="shared" si="0"/>
        <v>0</v>
      </c>
    </row>
    <row r="86" spans="1:8" ht="29.25" customHeight="1">
      <c r="A86" s="29" t="s">
        <v>31</v>
      </c>
      <c r="B86" s="168" t="s">
        <v>51</v>
      </c>
      <c r="C86" s="168"/>
      <c r="D86" s="39">
        <f>D79</f>
        <v>629706.00049999997</v>
      </c>
      <c r="E86" s="40">
        <f>D86*0.2%</f>
        <v>1259.4120009999999</v>
      </c>
      <c r="F86" s="39">
        <f>F79</f>
        <v>356826</v>
      </c>
      <c r="G86" s="40">
        <f>F86*0.2%</f>
        <v>713.65200000000004</v>
      </c>
      <c r="H86" s="40">
        <f t="shared" si="0"/>
        <v>1973.064001</v>
      </c>
    </row>
    <row r="87" spans="1:8" ht="32.25" customHeight="1">
      <c r="A87" s="29" t="s">
        <v>52</v>
      </c>
      <c r="B87" s="168" t="s">
        <v>53</v>
      </c>
      <c r="C87" s="168"/>
      <c r="D87" s="39"/>
      <c r="E87" s="39"/>
      <c r="F87" s="39"/>
      <c r="G87" s="39">
        <f>(D87*10+F87)*2.9%</f>
        <v>0</v>
      </c>
      <c r="H87" s="40">
        <f t="shared" si="0"/>
        <v>0</v>
      </c>
    </row>
    <row r="88" spans="1:8" ht="31.5" customHeight="1">
      <c r="A88" s="29" t="s">
        <v>54</v>
      </c>
      <c r="B88" s="168" t="s">
        <v>53</v>
      </c>
      <c r="C88" s="168"/>
      <c r="D88" s="39"/>
      <c r="E88" s="39"/>
      <c r="F88" s="39"/>
      <c r="G88" s="39"/>
      <c r="H88" s="40">
        <f t="shared" si="0"/>
        <v>0</v>
      </c>
    </row>
    <row r="89" spans="1:8" ht="29.25" customHeight="1">
      <c r="A89" s="29">
        <v>3</v>
      </c>
      <c r="B89" s="130" t="s">
        <v>55</v>
      </c>
      <c r="C89" s="130"/>
      <c r="D89" s="39">
        <f>D79</f>
        <v>629706.00049999997</v>
      </c>
      <c r="E89" s="40">
        <v>32108.79</v>
      </c>
      <c r="F89" s="39">
        <f>F79</f>
        <v>356826</v>
      </c>
      <c r="G89" s="40">
        <v>18198.73</v>
      </c>
      <c r="H89" s="40">
        <f t="shared" si="0"/>
        <v>50307.520000000004</v>
      </c>
    </row>
    <row r="90" spans="1:8" s="47" customFormat="1" ht="17.25" customHeight="1">
      <c r="A90" s="44"/>
      <c r="B90" s="172" t="s">
        <v>9</v>
      </c>
      <c r="C90" s="172"/>
      <c r="D90" s="45" t="s">
        <v>10</v>
      </c>
      <c r="E90" s="107">
        <f>E77+E82</f>
        <v>190164.99612550001</v>
      </c>
      <c r="F90" s="45" t="s">
        <v>10</v>
      </c>
      <c r="G90" s="46">
        <f>G77+G82</f>
        <v>107762.056</v>
      </c>
      <c r="H90" s="46">
        <f t="shared" si="0"/>
        <v>297927.05212549999</v>
      </c>
    </row>
    <row r="91" spans="1:8" s="34" customFormat="1">
      <c r="A91" s="42"/>
      <c r="B91" s="43"/>
      <c r="C91" s="43"/>
      <c r="D91" s="43"/>
      <c r="E91" s="36"/>
      <c r="F91" s="43"/>
      <c r="G91" s="36"/>
      <c r="H91" s="36"/>
    </row>
    <row r="92" spans="1:8" ht="76.5" hidden="1" customHeight="1">
      <c r="A92" s="201" t="s">
        <v>56</v>
      </c>
      <c r="B92" s="201"/>
      <c r="C92" s="201"/>
      <c r="D92" s="201"/>
      <c r="E92" s="201"/>
    </row>
    <row r="95" spans="1:8">
      <c r="E95" s="93">
        <f>D89+E90</f>
        <v>819870.99662550003</v>
      </c>
    </row>
  </sheetData>
  <mergeCells count="85">
    <mergeCell ref="A92:E92"/>
    <mergeCell ref="B90:C90"/>
    <mergeCell ref="B79:C79"/>
    <mergeCell ref="B80:C80"/>
    <mergeCell ref="B81:C81"/>
    <mergeCell ref="B82:C82"/>
    <mergeCell ref="B83:C83"/>
    <mergeCell ref="B88:C88"/>
    <mergeCell ref="B89:C89"/>
    <mergeCell ref="B85:C85"/>
    <mergeCell ref="E10:G10"/>
    <mergeCell ref="G11:G12"/>
    <mergeCell ref="B78:C78"/>
    <mergeCell ref="B77:C77"/>
    <mergeCell ref="B76:C76"/>
    <mergeCell ref="B46:C46"/>
    <mergeCell ref="B69:C69"/>
    <mergeCell ref="B86:C86"/>
    <mergeCell ref="B87:C87"/>
    <mergeCell ref="B84:C84"/>
    <mergeCell ref="B70:C70"/>
    <mergeCell ref="B49:C49"/>
    <mergeCell ref="B47:C47"/>
    <mergeCell ref="G6:K6"/>
    <mergeCell ref="B7:C7"/>
    <mergeCell ref="A8:B8"/>
    <mergeCell ref="C9:C12"/>
    <mergeCell ref="G8:K8"/>
    <mergeCell ref="A9:A12"/>
    <mergeCell ref="D9:G9"/>
    <mergeCell ref="B44:C44"/>
    <mergeCell ref="B45:C45"/>
    <mergeCell ref="G33:G34"/>
    <mergeCell ref="B35:C35"/>
    <mergeCell ref="B36:C36"/>
    <mergeCell ref="B33:C34"/>
    <mergeCell ref="C19:K19"/>
    <mergeCell ref="A33:A34"/>
    <mergeCell ref="B28:C28"/>
    <mergeCell ref="B37:C37"/>
    <mergeCell ref="B38:C38"/>
    <mergeCell ref="G1:J1"/>
    <mergeCell ref="C14:K14"/>
    <mergeCell ref="D10:D12"/>
    <mergeCell ref="E11:E12"/>
    <mergeCell ref="F11:F12"/>
    <mergeCell ref="H9:H12"/>
    <mergeCell ref="A2:I2"/>
    <mergeCell ref="G5:K5"/>
    <mergeCell ref="B9:B12"/>
    <mergeCell ref="I9:I12"/>
    <mergeCell ref="J9:J12"/>
    <mergeCell ref="K9:K12"/>
    <mergeCell ref="B6:C6"/>
    <mergeCell ref="F58:F60"/>
    <mergeCell ref="E58:E60"/>
    <mergeCell ref="D74:D75"/>
    <mergeCell ref="A55:B55"/>
    <mergeCell ref="A58:A60"/>
    <mergeCell ref="A73:E73"/>
    <mergeCell ref="C58:C60"/>
    <mergeCell ref="A22:B22"/>
    <mergeCell ref="A24:B24"/>
    <mergeCell ref="D33:D34"/>
    <mergeCell ref="F33:F34"/>
    <mergeCell ref="B40:C40"/>
    <mergeCell ref="B41:C41"/>
    <mergeCell ref="B42:C42"/>
    <mergeCell ref="A18:B18"/>
    <mergeCell ref="B27:C27"/>
    <mergeCell ref="B39:C39"/>
    <mergeCell ref="A29:B29"/>
    <mergeCell ref="B32:C32"/>
    <mergeCell ref="H74:H75"/>
    <mergeCell ref="G74:G75"/>
    <mergeCell ref="E74:E75"/>
    <mergeCell ref="F74:F75"/>
    <mergeCell ref="B74:C75"/>
    <mergeCell ref="B50:C50"/>
    <mergeCell ref="B53:C53"/>
    <mergeCell ref="B48:C48"/>
    <mergeCell ref="B54:C54"/>
    <mergeCell ref="A71:B71"/>
    <mergeCell ref="B58:B60"/>
    <mergeCell ref="B43:C43"/>
  </mergeCells>
  <phoneticPr fontId="15" type="noConversion"/>
  <hyperlinks>
    <hyperlink ref="A92" r:id="rId1" display="http://www.glavbukh.ru/npd/edoc/99_901961229_"/>
  </hyperlinks>
  <pageMargins left="0.7" right="0.7" top="0.75" bottom="0.75" header="0.3" footer="0.3"/>
  <pageSetup paperSize="9" scale="6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92"/>
  <sheetViews>
    <sheetView topLeftCell="C1" workbookViewId="0">
      <selection activeCell="F85" sqref="F85"/>
    </sheetView>
  </sheetViews>
  <sheetFormatPr defaultRowHeight="15"/>
  <cols>
    <col min="1" max="1" width="8.85546875" customWidth="1"/>
    <col min="2" max="2" width="45.28515625" customWidth="1"/>
    <col min="3" max="3" width="17.85546875" customWidth="1"/>
    <col min="4" max="4" width="16" customWidth="1"/>
    <col min="5" max="5" width="18.140625" customWidth="1"/>
    <col min="6" max="7" width="16.85546875" customWidth="1"/>
    <col min="8" max="8" width="15" customWidth="1"/>
    <col min="9" max="9" width="13.7109375" customWidth="1"/>
    <col min="10" max="10" width="12.85546875" customWidth="1"/>
    <col min="11" max="11" width="15.5703125" customWidth="1"/>
  </cols>
  <sheetData>
    <row r="1" spans="1:11" ht="60" customHeight="1">
      <c r="A1" s="1"/>
      <c r="B1" s="106"/>
      <c r="G1" s="156" t="s">
        <v>160</v>
      </c>
      <c r="H1" s="156"/>
      <c r="I1" s="156"/>
      <c r="J1" s="156"/>
    </row>
    <row r="2" spans="1:11" ht="21" customHeight="1">
      <c r="A2" s="191" t="s">
        <v>260</v>
      </c>
      <c r="B2" s="191"/>
      <c r="C2" s="191"/>
      <c r="D2" s="191"/>
      <c r="E2" s="191"/>
      <c r="F2" s="191"/>
      <c r="G2" s="191"/>
      <c r="H2" s="191"/>
      <c r="I2" s="191"/>
    </row>
    <row r="3" spans="1:11" ht="18" customHeight="1">
      <c r="A3" s="19" t="s">
        <v>1</v>
      </c>
    </row>
    <row r="4" spans="1:11" ht="14.25" customHeight="1">
      <c r="A4" s="19"/>
      <c r="G4" s="104"/>
      <c r="H4" s="104"/>
      <c r="I4" s="104"/>
      <c r="J4" s="104"/>
      <c r="K4" s="104"/>
    </row>
    <row r="5" spans="1:11" ht="17.25" customHeight="1">
      <c r="A5" s="19" t="s">
        <v>242</v>
      </c>
      <c r="B5" s="2"/>
      <c r="C5" s="2"/>
      <c r="G5" s="202"/>
      <c r="H5" s="202"/>
      <c r="I5" s="202"/>
      <c r="J5" s="202"/>
      <c r="K5" s="202"/>
    </row>
    <row r="6" spans="1:11" ht="24" customHeight="1" thickBot="1">
      <c r="A6" s="35" t="s">
        <v>2</v>
      </c>
      <c r="B6" s="190" t="s">
        <v>218</v>
      </c>
      <c r="C6" s="190"/>
      <c r="G6" s="105"/>
      <c r="H6" s="105"/>
      <c r="I6" s="105"/>
      <c r="J6" s="105"/>
      <c r="K6" s="105"/>
    </row>
    <row r="7" spans="1:11" ht="12" customHeight="1">
      <c r="A7" s="15"/>
      <c r="B7" s="137"/>
      <c r="C7" s="137"/>
      <c r="G7" s="22"/>
      <c r="H7" s="22"/>
      <c r="I7" s="22"/>
      <c r="J7" s="22"/>
      <c r="K7" s="22"/>
    </row>
    <row r="8" spans="1:11" ht="17.25" customHeight="1" thickBot="1">
      <c r="A8" s="152" t="s">
        <v>3</v>
      </c>
      <c r="B8" s="152"/>
      <c r="C8" s="33" t="s">
        <v>259</v>
      </c>
      <c r="D8" s="34" t="s">
        <v>290</v>
      </c>
      <c r="G8" s="134"/>
      <c r="H8" s="134"/>
      <c r="I8" s="134"/>
      <c r="J8" s="134"/>
      <c r="K8" s="134"/>
    </row>
    <row r="9" spans="1:11" ht="17.25" customHeight="1">
      <c r="A9" s="177" t="s">
        <v>156</v>
      </c>
      <c r="B9" s="135" t="s">
        <v>151</v>
      </c>
      <c r="C9" s="135" t="s">
        <v>152</v>
      </c>
      <c r="D9" s="130" t="s">
        <v>6</v>
      </c>
      <c r="E9" s="130"/>
      <c r="F9" s="130"/>
      <c r="G9" s="130"/>
      <c r="H9" s="138" t="s">
        <v>236</v>
      </c>
      <c r="I9" s="131" t="s">
        <v>163</v>
      </c>
      <c r="J9" s="138" t="s">
        <v>231</v>
      </c>
      <c r="K9" s="131" t="s">
        <v>232</v>
      </c>
    </row>
    <row r="10" spans="1:11">
      <c r="A10" s="177"/>
      <c r="B10" s="135"/>
      <c r="C10" s="135"/>
      <c r="D10" s="135" t="s">
        <v>7</v>
      </c>
      <c r="E10" s="130" t="s">
        <v>8</v>
      </c>
      <c r="F10" s="130"/>
      <c r="G10" s="130"/>
      <c r="H10" s="138"/>
      <c r="I10" s="131"/>
      <c r="J10" s="138"/>
      <c r="K10" s="131"/>
    </row>
    <row r="11" spans="1:11" ht="22.5" customHeight="1">
      <c r="A11" s="177"/>
      <c r="B11" s="135"/>
      <c r="C11" s="135"/>
      <c r="D11" s="135"/>
      <c r="E11" s="131" t="s">
        <v>159</v>
      </c>
      <c r="F11" s="131" t="s">
        <v>157</v>
      </c>
      <c r="G11" s="131" t="s">
        <v>158</v>
      </c>
      <c r="H11" s="138"/>
      <c r="I11" s="131"/>
      <c r="J11" s="138"/>
      <c r="K11" s="131"/>
    </row>
    <row r="12" spans="1:11" ht="15.75" customHeight="1">
      <c r="A12" s="177"/>
      <c r="B12" s="135"/>
      <c r="C12" s="135"/>
      <c r="D12" s="135"/>
      <c r="E12" s="131"/>
      <c r="F12" s="131"/>
      <c r="G12" s="131"/>
      <c r="H12" s="138"/>
      <c r="I12" s="131"/>
      <c r="J12" s="138"/>
      <c r="K12" s="131"/>
    </row>
    <row r="13" spans="1:11">
      <c r="A13" s="26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</row>
    <row r="14" spans="1:11">
      <c r="A14" s="29"/>
      <c r="B14" s="51" t="s">
        <v>220</v>
      </c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>
      <c r="A15" s="29">
        <v>1</v>
      </c>
      <c r="B15" s="25" t="s">
        <v>219</v>
      </c>
      <c r="C15" s="50">
        <v>1</v>
      </c>
      <c r="D15" s="52">
        <f>SUM(E15:G15)</f>
        <v>0</v>
      </c>
      <c r="E15" s="52"/>
      <c r="F15" s="52"/>
      <c r="G15" s="52">
        <v>0</v>
      </c>
      <c r="H15" s="52"/>
      <c r="I15" s="52"/>
      <c r="J15" s="52"/>
      <c r="K15" s="52">
        <f>(D15+I15+H15)*10.5+J15</f>
        <v>0</v>
      </c>
    </row>
    <row r="16" spans="1:11">
      <c r="A16" s="29"/>
      <c r="B16" s="25" t="s">
        <v>221</v>
      </c>
      <c r="C16" s="50">
        <v>1.25</v>
      </c>
      <c r="D16" s="52">
        <f>SUM(E16:G16)</f>
        <v>0</v>
      </c>
      <c r="E16" s="52"/>
      <c r="F16" s="52"/>
      <c r="G16" s="52">
        <v>0</v>
      </c>
      <c r="H16" s="52"/>
      <c r="I16" s="52"/>
      <c r="J16" s="52"/>
      <c r="K16" s="52">
        <f>(D16+I16+H16)*10.5+J16</f>
        <v>0</v>
      </c>
    </row>
    <row r="17" spans="1:11">
      <c r="A17" s="29"/>
      <c r="B17" s="25" t="s">
        <v>244</v>
      </c>
      <c r="C17" s="50">
        <v>1</v>
      </c>
      <c r="D17" s="52">
        <f>SUM(E17:G17)</f>
        <v>0</v>
      </c>
      <c r="E17" s="52"/>
      <c r="F17" s="52"/>
      <c r="G17" s="52">
        <v>0</v>
      </c>
      <c r="H17" s="52"/>
      <c r="I17" s="52"/>
      <c r="J17" s="52"/>
      <c r="K17" s="52">
        <f>(D17+I17+H17)*10.5+J17</f>
        <v>0</v>
      </c>
    </row>
    <row r="18" spans="1:11" s="34" customFormat="1">
      <c r="A18" s="151" t="s">
        <v>233</v>
      </c>
      <c r="B18" s="151"/>
      <c r="C18" s="41" t="s">
        <v>10</v>
      </c>
      <c r="D18" s="53">
        <f>SUM(D15:D17)</f>
        <v>0</v>
      </c>
      <c r="E18" s="54" t="s">
        <v>10</v>
      </c>
      <c r="F18" s="54" t="s">
        <v>10</v>
      </c>
      <c r="G18" s="52">
        <v>0</v>
      </c>
      <c r="H18" s="54" t="s">
        <v>10</v>
      </c>
      <c r="I18" s="54" t="s">
        <v>10</v>
      </c>
      <c r="J18" s="54" t="s">
        <v>10</v>
      </c>
      <c r="K18" s="53">
        <f>SUM(K15:K17)</f>
        <v>0</v>
      </c>
    </row>
    <row r="19" spans="1:11">
      <c r="A19" s="29"/>
      <c r="B19" s="51" t="s">
        <v>234</v>
      </c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>
      <c r="A20" s="29"/>
      <c r="B20" s="25" t="s">
        <v>235</v>
      </c>
      <c r="C20" s="50">
        <v>3</v>
      </c>
      <c r="D20" s="52">
        <f>SUM(E20:G20)</f>
        <v>14627.58</v>
      </c>
      <c r="E20" s="52">
        <v>14627.58</v>
      </c>
      <c r="F20" s="52"/>
      <c r="G20" s="52">
        <v>0</v>
      </c>
      <c r="H20" s="52"/>
      <c r="I20" s="52">
        <v>0</v>
      </c>
      <c r="J20" s="52"/>
      <c r="K20" s="52">
        <f>(D20+I20+H20)*1+J20</f>
        <v>14627.58</v>
      </c>
    </row>
    <row r="21" spans="1:11">
      <c r="A21" s="29"/>
      <c r="B21" s="25"/>
      <c r="C21" s="50"/>
      <c r="D21" s="52"/>
      <c r="E21" s="52"/>
      <c r="F21" s="52"/>
      <c r="G21" s="52"/>
      <c r="H21" s="52"/>
      <c r="I21" s="52"/>
      <c r="J21" s="52"/>
      <c r="K21" s="52"/>
    </row>
    <row r="22" spans="1:11" s="34" customFormat="1" ht="15.75" customHeight="1">
      <c r="A22" s="151" t="s">
        <v>248</v>
      </c>
      <c r="B22" s="151"/>
      <c r="C22" s="41" t="s">
        <v>10</v>
      </c>
      <c r="D22" s="53">
        <f>SUM(D20:D21)</f>
        <v>14627.58</v>
      </c>
      <c r="E22" s="54" t="s">
        <v>10</v>
      </c>
      <c r="F22" s="54" t="s">
        <v>10</v>
      </c>
      <c r="G22" s="54" t="s">
        <v>10</v>
      </c>
      <c r="H22" s="54" t="s">
        <v>10</v>
      </c>
      <c r="I22" s="54" t="s">
        <v>10</v>
      </c>
      <c r="J22" s="54" t="s">
        <v>10</v>
      </c>
      <c r="K22" s="53">
        <f>K20</f>
        <v>14627.58</v>
      </c>
    </row>
    <row r="23" spans="1:11">
      <c r="A23" s="29"/>
      <c r="B23" s="25"/>
      <c r="C23" s="50"/>
      <c r="D23" s="52"/>
      <c r="E23" s="52"/>
      <c r="F23" s="52"/>
      <c r="G23" s="52"/>
      <c r="H23" s="52"/>
      <c r="I23" s="52"/>
      <c r="J23" s="52"/>
      <c r="K23" s="52">
        <f>(D23+I23+H23)*11.5+J23</f>
        <v>0</v>
      </c>
    </row>
    <row r="24" spans="1:11" s="34" customFormat="1" ht="15" customHeight="1">
      <c r="A24" s="151" t="s">
        <v>9</v>
      </c>
      <c r="B24" s="151"/>
      <c r="C24" s="41" t="s">
        <v>10</v>
      </c>
      <c r="D24" s="53">
        <f>D18+D22</f>
        <v>14627.58</v>
      </c>
      <c r="E24" s="54" t="s">
        <v>10</v>
      </c>
      <c r="F24" s="54" t="s">
        <v>10</v>
      </c>
      <c r="G24" s="54" t="s">
        <v>10</v>
      </c>
      <c r="H24" s="54" t="s">
        <v>10</v>
      </c>
      <c r="I24" s="54" t="s">
        <v>10</v>
      </c>
      <c r="J24" s="54" t="s">
        <v>10</v>
      </c>
      <c r="K24" s="53">
        <f>K18+K22</f>
        <v>14627.58</v>
      </c>
    </row>
    <row r="25" spans="1:11" ht="18" hidden="1" customHeight="1">
      <c r="A25" s="19" t="s">
        <v>1</v>
      </c>
    </row>
    <row r="26" spans="1:11" hidden="1">
      <c r="A26" s="2"/>
      <c r="B26" s="2"/>
      <c r="C26" s="2"/>
    </row>
    <row r="27" spans="1:11" ht="19.5" hidden="1" customHeight="1" thickBot="1">
      <c r="A27" s="14" t="s">
        <v>2</v>
      </c>
      <c r="B27" s="164"/>
      <c r="C27" s="164"/>
    </row>
    <row r="28" spans="1:11" hidden="1">
      <c r="A28" s="3"/>
      <c r="B28" s="165"/>
      <c r="C28" s="165"/>
    </row>
    <row r="29" spans="1:11" ht="31.5" hidden="1" customHeight="1" thickBot="1">
      <c r="A29" s="152" t="s">
        <v>3</v>
      </c>
      <c r="B29" s="152"/>
      <c r="C29" s="4"/>
    </row>
    <row r="30" spans="1:11" ht="15" hidden="1" customHeight="1">
      <c r="A30" s="17" t="s">
        <v>11</v>
      </c>
    </row>
    <row r="31" spans="1:11" ht="9.75" hidden="1" customHeight="1">
      <c r="A31" s="2"/>
      <c r="B31" s="2"/>
      <c r="C31" s="2"/>
      <c r="D31" s="2"/>
      <c r="E31" s="2"/>
      <c r="F31" s="2"/>
      <c r="G31" s="2"/>
    </row>
    <row r="32" spans="1:11" hidden="1">
      <c r="A32" s="5" t="s">
        <v>4</v>
      </c>
      <c r="B32" s="153" t="s">
        <v>12</v>
      </c>
      <c r="C32" s="154"/>
      <c r="D32" s="7" t="s">
        <v>13</v>
      </c>
      <c r="E32" s="7" t="s">
        <v>14</v>
      </c>
      <c r="F32" s="7" t="s">
        <v>14</v>
      </c>
      <c r="G32" s="7" t="s">
        <v>15</v>
      </c>
    </row>
    <row r="33" spans="1:7" hidden="1">
      <c r="A33" s="139" t="s">
        <v>5</v>
      </c>
      <c r="B33" s="141"/>
      <c r="C33" s="142"/>
      <c r="D33" s="139" t="s">
        <v>16</v>
      </c>
      <c r="E33" s="8" t="s">
        <v>17</v>
      </c>
      <c r="F33" s="139" t="s">
        <v>19</v>
      </c>
      <c r="G33" s="139" t="s">
        <v>20</v>
      </c>
    </row>
    <row r="34" spans="1:7" ht="15.75" hidden="1" thickBot="1">
      <c r="A34" s="140"/>
      <c r="B34" s="143"/>
      <c r="C34" s="144"/>
      <c r="D34" s="140"/>
      <c r="E34" s="11" t="s">
        <v>18</v>
      </c>
      <c r="F34" s="140"/>
      <c r="G34" s="140"/>
    </row>
    <row r="35" spans="1:7" ht="15.75" hidden="1" thickBot="1">
      <c r="A35" s="21">
        <v>1</v>
      </c>
      <c r="B35" s="174">
        <v>2</v>
      </c>
      <c r="C35" s="175"/>
      <c r="D35" s="20">
        <v>3</v>
      </c>
      <c r="E35" s="20">
        <v>4</v>
      </c>
      <c r="F35" s="20">
        <v>5</v>
      </c>
      <c r="G35" s="20">
        <v>6</v>
      </c>
    </row>
    <row r="36" spans="1:7" ht="15.75" hidden="1" thickBot="1">
      <c r="A36" s="12">
        <v>1</v>
      </c>
      <c r="B36" s="149" t="s">
        <v>21</v>
      </c>
      <c r="C36" s="150"/>
      <c r="D36" s="11" t="s">
        <v>10</v>
      </c>
      <c r="E36" s="11" t="s">
        <v>10</v>
      </c>
      <c r="F36" s="11" t="s">
        <v>10</v>
      </c>
      <c r="G36" s="10"/>
    </row>
    <row r="37" spans="1:7" hidden="1">
      <c r="A37" s="6"/>
      <c r="B37" s="158" t="s">
        <v>8</v>
      </c>
      <c r="C37" s="159"/>
      <c r="D37" s="9"/>
      <c r="E37" s="9"/>
      <c r="F37" s="9"/>
      <c r="G37" s="9"/>
    </row>
    <row r="38" spans="1:7" ht="26.25" hidden="1" customHeight="1" thickBot="1">
      <c r="A38" s="12" t="s">
        <v>22</v>
      </c>
      <c r="B38" s="195" t="s">
        <v>23</v>
      </c>
      <c r="C38" s="196"/>
      <c r="D38" s="10"/>
      <c r="E38" s="10"/>
      <c r="F38" s="10"/>
      <c r="G38" s="10"/>
    </row>
    <row r="39" spans="1:7" ht="23.25" hidden="1" customHeight="1" thickBot="1">
      <c r="A39" s="12" t="s">
        <v>24</v>
      </c>
      <c r="B39" s="188" t="s">
        <v>25</v>
      </c>
      <c r="C39" s="189"/>
      <c r="D39" s="10"/>
      <c r="E39" s="10"/>
      <c r="F39" s="10"/>
      <c r="G39" s="10"/>
    </row>
    <row r="40" spans="1:7" ht="15.75" hidden="1" thickBot="1">
      <c r="A40" s="12" t="s">
        <v>26</v>
      </c>
      <c r="B40" s="188" t="s">
        <v>27</v>
      </c>
      <c r="C40" s="189"/>
      <c r="D40" s="10"/>
      <c r="E40" s="10"/>
      <c r="F40" s="10"/>
      <c r="G40" s="10"/>
    </row>
    <row r="41" spans="1:7" ht="15.75" hidden="1" thickBot="1">
      <c r="A41" s="12"/>
      <c r="B41" s="192"/>
      <c r="C41" s="193"/>
      <c r="D41" s="10"/>
      <c r="E41" s="10"/>
      <c r="F41" s="10"/>
      <c r="G41" s="10"/>
    </row>
    <row r="42" spans="1:7" ht="15.75" hidden="1" thickBot="1">
      <c r="A42" s="12"/>
      <c r="B42" s="192"/>
      <c r="C42" s="193"/>
      <c r="D42" s="10"/>
      <c r="E42" s="10"/>
      <c r="F42" s="10"/>
      <c r="G42" s="10"/>
    </row>
    <row r="43" spans="1:7" ht="25.5" hidden="1" customHeight="1" thickBot="1">
      <c r="A43" s="12">
        <v>2</v>
      </c>
      <c r="B43" s="197" t="s">
        <v>28</v>
      </c>
      <c r="C43" s="198"/>
      <c r="D43" s="11" t="s">
        <v>10</v>
      </c>
      <c r="E43" s="11" t="s">
        <v>10</v>
      </c>
      <c r="F43" s="11" t="s">
        <v>10</v>
      </c>
      <c r="G43" s="10"/>
    </row>
    <row r="44" spans="1:7" hidden="1">
      <c r="A44" s="6"/>
      <c r="B44" s="199" t="s">
        <v>8</v>
      </c>
      <c r="C44" s="200"/>
      <c r="D44" s="9"/>
      <c r="E44" s="9"/>
      <c r="F44" s="9"/>
      <c r="G44" s="9"/>
    </row>
    <row r="45" spans="1:7" ht="26.25" hidden="1" customHeight="1" thickBot="1">
      <c r="A45" s="12" t="s">
        <v>29</v>
      </c>
      <c r="B45" s="195" t="s">
        <v>23</v>
      </c>
      <c r="C45" s="196"/>
      <c r="D45" s="10"/>
      <c r="E45" s="10"/>
      <c r="F45" s="10"/>
      <c r="G45" s="10"/>
    </row>
    <row r="46" spans="1:7" ht="24" hidden="1" customHeight="1" thickBot="1">
      <c r="A46" s="12" t="s">
        <v>30</v>
      </c>
      <c r="B46" s="188" t="s">
        <v>25</v>
      </c>
      <c r="C46" s="189"/>
      <c r="D46" s="10"/>
      <c r="E46" s="10"/>
      <c r="F46" s="10"/>
      <c r="G46" s="10"/>
    </row>
    <row r="47" spans="1:7" ht="17.25" hidden="1" customHeight="1" thickBot="1">
      <c r="A47" s="12" t="s">
        <v>31</v>
      </c>
      <c r="B47" s="188" t="s">
        <v>27</v>
      </c>
      <c r="C47" s="189"/>
      <c r="D47" s="10"/>
      <c r="E47" s="10"/>
      <c r="F47" s="10"/>
      <c r="G47" s="10"/>
    </row>
    <row r="48" spans="1:7" ht="15.75" hidden="1" thickBot="1">
      <c r="A48" s="12"/>
      <c r="B48" s="147"/>
      <c r="C48" s="148"/>
      <c r="D48" s="10"/>
      <c r="E48" s="10"/>
      <c r="F48" s="10"/>
      <c r="G48" s="10"/>
    </row>
    <row r="49" spans="1:7" ht="15.75" hidden="1" thickBot="1">
      <c r="A49" s="12"/>
      <c r="B49" s="147"/>
      <c r="C49" s="148"/>
      <c r="D49" s="10"/>
      <c r="E49" s="10"/>
      <c r="F49" s="10"/>
      <c r="G49" s="10"/>
    </row>
    <row r="50" spans="1:7" ht="15.75" hidden="1" thickBot="1">
      <c r="A50" s="13"/>
      <c r="B50" s="149" t="s">
        <v>9</v>
      </c>
      <c r="C50" s="150"/>
      <c r="D50" s="11" t="s">
        <v>10</v>
      </c>
      <c r="E50" s="11" t="s">
        <v>10</v>
      </c>
      <c r="F50" s="11" t="s">
        <v>10</v>
      </c>
      <c r="G50" s="10"/>
    </row>
    <row r="51" spans="1:7" ht="18.75" hidden="1">
      <c r="A51" s="19" t="s">
        <v>1</v>
      </c>
    </row>
    <row r="52" spans="1:7" hidden="1">
      <c r="A52" s="2"/>
      <c r="B52" s="2"/>
      <c r="C52" s="2"/>
    </row>
    <row r="53" spans="1:7" ht="21" hidden="1" customHeight="1" thickBot="1">
      <c r="A53" s="14" t="s">
        <v>2</v>
      </c>
      <c r="B53" s="164"/>
      <c r="C53" s="164"/>
    </row>
    <row r="54" spans="1:7" hidden="1">
      <c r="A54" s="3"/>
      <c r="B54" s="165"/>
      <c r="C54" s="165"/>
    </row>
    <row r="55" spans="1:7" ht="15.75" hidden="1" thickBot="1">
      <c r="A55" s="152" t="s">
        <v>3</v>
      </c>
      <c r="B55" s="152"/>
      <c r="C55" s="4"/>
    </row>
    <row r="56" spans="1:7" ht="15.75" hidden="1">
      <c r="A56" s="18" t="s">
        <v>32</v>
      </c>
    </row>
    <row r="57" spans="1:7" hidden="1">
      <c r="A57" s="2"/>
      <c r="B57" s="2"/>
      <c r="C57" s="2"/>
      <c r="D57" s="2"/>
      <c r="E57" s="2"/>
      <c r="F57" s="2"/>
    </row>
    <row r="58" spans="1:7" hidden="1">
      <c r="A58" s="155" t="s">
        <v>33</v>
      </c>
      <c r="B58" s="155" t="s">
        <v>12</v>
      </c>
      <c r="C58" s="155" t="s">
        <v>34</v>
      </c>
      <c r="D58" s="7" t="s">
        <v>14</v>
      </c>
      <c r="E58" s="155" t="s">
        <v>37</v>
      </c>
      <c r="F58" s="155" t="s">
        <v>38</v>
      </c>
    </row>
    <row r="59" spans="1:7" ht="45" hidden="1">
      <c r="A59" s="139"/>
      <c r="B59" s="139"/>
      <c r="C59" s="139"/>
      <c r="D59" s="8" t="s">
        <v>35</v>
      </c>
      <c r="E59" s="139"/>
      <c r="F59" s="139"/>
    </row>
    <row r="60" spans="1:7" ht="15.75" hidden="1" thickBot="1">
      <c r="A60" s="140"/>
      <c r="B60" s="140"/>
      <c r="C60" s="140"/>
      <c r="D60" s="11" t="s">
        <v>36</v>
      </c>
      <c r="E60" s="140"/>
      <c r="F60" s="140"/>
    </row>
    <row r="61" spans="1:7" ht="15.75" hidden="1" thickBot="1">
      <c r="A61" s="21">
        <v>1</v>
      </c>
      <c r="B61" s="20">
        <v>2</v>
      </c>
      <c r="C61" s="20">
        <v>3</v>
      </c>
      <c r="D61" s="20">
        <v>4</v>
      </c>
      <c r="E61" s="20">
        <v>5</v>
      </c>
      <c r="F61" s="20">
        <v>6</v>
      </c>
    </row>
    <row r="62" spans="1:7" ht="15.75" hidden="1" thickBot="1">
      <c r="A62" s="12">
        <v>1</v>
      </c>
      <c r="B62" s="11" t="s">
        <v>39</v>
      </c>
      <c r="C62" s="10"/>
      <c r="D62" s="10"/>
      <c r="E62" s="10"/>
      <c r="F62" s="10"/>
    </row>
    <row r="63" spans="1:7" ht="15.75" hidden="1" thickBot="1">
      <c r="A63" s="12"/>
      <c r="B63" s="10"/>
      <c r="C63" s="10"/>
      <c r="D63" s="10"/>
      <c r="E63" s="10"/>
      <c r="F63" s="10"/>
    </row>
    <row r="64" spans="1:7" ht="15.75" hidden="1" thickBot="1">
      <c r="A64" s="12"/>
      <c r="B64" s="10"/>
      <c r="C64" s="10"/>
      <c r="D64" s="10"/>
      <c r="E64" s="10"/>
      <c r="F64" s="10"/>
    </row>
    <row r="65" spans="1:8" ht="15.75" hidden="1" thickBot="1">
      <c r="A65" s="13"/>
      <c r="B65" s="11" t="s">
        <v>9</v>
      </c>
      <c r="C65" s="11" t="s">
        <v>10</v>
      </c>
      <c r="D65" s="11" t="s">
        <v>10</v>
      </c>
      <c r="E65" s="11" t="s">
        <v>10</v>
      </c>
      <c r="F65" s="10"/>
    </row>
    <row r="66" spans="1:8" ht="12" customHeight="1">
      <c r="A66" s="30"/>
      <c r="B66" s="27"/>
      <c r="C66" s="27"/>
      <c r="D66" s="27"/>
      <c r="E66" s="27"/>
      <c r="F66" s="30"/>
    </row>
    <row r="67" spans="1:8" ht="18.75">
      <c r="A67" s="19" t="s">
        <v>40</v>
      </c>
    </row>
    <row r="68" spans="1:8" ht="12" customHeight="1">
      <c r="A68" s="2"/>
      <c r="B68" s="2"/>
      <c r="C68" s="2"/>
    </row>
    <row r="69" spans="1:8" ht="23.25" customHeight="1" thickBot="1">
      <c r="A69" s="14" t="s">
        <v>2</v>
      </c>
      <c r="B69" s="171" t="s">
        <v>237</v>
      </c>
      <c r="C69" s="171"/>
    </row>
    <row r="70" spans="1:8">
      <c r="A70" s="15"/>
      <c r="B70" s="137"/>
      <c r="C70" s="137"/>
    </row>
    <row r="71" spans="1:8" ht="16.5" thickBot="1">
      <c r="A71" s="152" t="s">
        <v>3</v>
      </c>
      <c r="B71" s="152"/>
      <c r="C71" s="33" t="s">
        <v>254</v>
      </c>
    </row>
    <row r="72" spans="1:8" ht="12" customHeight="1"/>
    <row r="73" spans="1:8" ht="42" customHeight="1">
      <c r="A73" s="157" t="s">
        <v>41</v>
      </c>
      <c r="B73" s="157"/>
      <c r="C73" s="157"/>
      <c r="D73" s="157"/>
      <c r="E73" s="157"/>
      <c r="F73" s="34" t="s">
        <v>290</v>
      </c>
    </row>
    <row r="74" spans="1:8" ht="26.25" customHeight="1">
      <c r="A74" s="29" t="s">
        <v>4</v>
      </c>
      <c r="B74" s="151" t="s">
        <v>42</v>
      </c>
      <c r="C74" s="151"/>
      <c r="D74" s="145" t="s">
        <v>238</v>
      </c>
      <c r="E74" s="146" t="s">
        <v>240</v>
      </c>
      <c r="F74" s="145" t="s">
        <v>241</v>
      </c>
      <c r="G74" s="146" t="s">
        <v>43</v>
      </c>
      <c r="H74" s="146" t="s">
        <v>239</v>
      </c>
    </row>
    <row r="75" spans="1:8" ht="21.75" customHeight="1">
      <c r="A75" s="29" t="s">
        <v>5</v>
      </c>
      <c r="B75" s="151"/>
      <c r="C75" s="151"/>
      <c r="D75" s="145"/>
      <c r="E75" s="146"/>
      <c r="F75" s="145"/>
      <c r="G75" s="146"/>
      <c r="H75" s="146"/>
    </row>
    <row r="76" spans="1:8">
      <c r="A76" s="28">
        <v>1</v>
      </c>
      <c r="B76" s="135">
        <v>2</v>
      </c>
      <c r="C76" s="135"/>
      <c r="D76" s="28">
        <v>3</v>
      </c>
      <c r="E76" s="28">
        <v>5</v>
      </c>
      <c r="F76" s="28">
        <v>4</v>
      </c>
      <c r="G76" s="28">
        <v>5</v>
      </c>
      <c r="H76" s="28">
        <v>6</v>
      </c>
    </row>
    <row r="77" spans="1:8" ht="27.75" customHeight="1">
      <c r="A77" s="29">
        <v>1</v>
      </c>
      <c r="B77" s="130" t="s">
        <v>44</v>
      </c>
      <c r="C77" s="130"/>
      <c r="D77" s="29" t="s">
        <v>10</v>
      </c>
      <c r="E77" s="38">
        <f>E79+E80+E81</f>
        <v>0</v>
      </c>
      <c r="F77" s="29" t="s">
        <v>10</v>
      </c>
      <c r="G77" s="38">
        <f>G79+G80+G81</f>
        <v>5352.0682119205285</v>
      </c>
      <c r="H77" s="38">
        <f>H79</f>
        <v>5352.0682119205285</v>
      </c>
    </row>
    <row r="78" spans="1:8" ht="15.75" customHeight="1">
      <c r="A78" s="25"/>
      <c r="B78" s="168" t="s">
        <v>8</v>
      </c>
      <c r="C78" s="168"/>
      <c r="D78" s="39"/>
      <c r="E78" s="39"/>
      <c r="F78" s="39"/>
      <c r="G78" s="39"/>
      <c r="H78" s="39"/>
    </row>
    <row r="79" spans="1:8" ht="16.5" customHeight="1">
      <c r="A79" s="29" t="s">
        <v>22</v>
      </c>
      <c r="B79" s="168" t="s">
        <v>45</v>
      </c>
      <c r="C79" s="168"/>
      <c r="D79" s="39">
        <v>0</v>
      </c>
      <c r="E79" s="40">
        <f>D79*22%</f>
        <v>0</v>
      </c>
      <c r="F79" s="39">
        <v>24327.582781456949</v>
      </c>
      <c r="G79" s="40">
        <f>F79*22%</f>
        <v>5352.0682119205285</v>
      </c>
      <c r="H79" s="40">
        <f>E79+G79</f>
        <v>5352.0682119205285</v>
      </c>
    </row>
    <row r="80" spans="1:8" ht="16.5" customHeight="1">
      <c r="A80" s="29" t="s">
        <v>24</v>
      </c>
      <c r="B80" s="168" t="s">
        <v>46</v>
      </c>
      <c r="C80" s="168"/>
      <c r="D80" s="39"/>
      <c r="E80" s="39"/>
      <c r="F80" s="39"/>
      <c r="G80" s="39"/>
      <c r="H80" s="39"/>
    </row>
    <row r="81" spans="1:8" ht="27.75" customHeight="1">
      <c r="A81" s="29" t="s">
        <v>26</v>
      </c>
      <c r="B81" s="168" t="s">
        <v>47</v>
      </c>
      <c r="C81" s="168"/>
      <c r="D81" s="39"/>
      <c r="E81" s="39"/>
      <c r="F81" s="39"/>
      <c r="G81" s="39"/>
      <c r="H81" s="39"/>
    </row>
    <row r="82" spans="1:8" ht="27" customHeight="1">
      <c r="A82" s="29">
        <v>2</v>
      </c>
      <c r="B82" s="130" t="s">
        <v>48</v>
      </c>
      <c r="C82" s="130"/>
      <c r="D82" s="29" t="s">
        <v>10</v>
      </c>
      <c r="E82" s="40">
        <f>SUM(E84:E89)</f>
        <v>0</v>
      </c>
      <c r="F82" s="29" t="s">
        <v>10</v>
      </c>
      <c r="G82" s="40">
        <f>SUM(G84:G89)</f>
        <v>1994.8617880794695</v>
      </c>
      <c r="H82" s="40">
        <f>SUM(H84:H89)</f>
        <v>1994.8617880794695</v>
      </c>
    </row>
    <row r="83" spans="1:8" ht="15.75" customHeight="1">
      <c r="A83" s="25"/>
      <c r="B83" s="168" t="s">
        <v>8</v>
      </c>
      <c r="C83" s="168"/>
      <c r="D83" s="25"/>
      <c r="E83" s="25"/>
      <c r="F83" s="25"/>
      <c r="G83" s="25"/>
      <c r="H83" s="25"/>
    </row>
    <row r="84" spans="1:8" ht="32.25" customHeight="1">
      <c r="A84" s="29" t="s">
        <v>29</v>
      </c>
      <c r="B84" s="168" t="s">
        <v>49</v>
      </c>
      <c r="C84" s="168"/>
      <c r="D84" s="39">
        <f>D79</f>
        <v>0</v>
      </c>
      <c r="E84" s="40">
        <f>D84*2.9%</f>
        <v>0</v>
      </c>
      <c r="F84" s="39">
        <f>F79</f>
        <v>24327.582781456949</v>
      </c>
      <c r="G84" s="40">
        <f>F84*2.9%</f>
        <v>705.49990066225143</v>
      </c>
      <c r="H84" s="40">
        <f t="shared" ref="H84:H89" si="0">E84+G84</f>
        <v>705.49990066225143</v>
      </c>
    </row>
    <row r="85" spans="1:8" ht="28.5" customHeight="1">
      <c r="A85" s="29" t="s">
        <v>30</v>
      </c>
      <c r="B85" s="168" t="s">
        <v>50</v>
      </c>
      <c r="C85" s="168"/>
      <c r="D85" s="39"/>
      <c r="E85" s="39"/>
      <c r="F85" s="39"/>
      <c r="G85" s="39"/>
      <c r="H85" s="40">
        <f t="shared" si="0"/>
        <v>0</v>
      </c>
    </row>
    <row r="86" spans="1:8" ht="29.25" customHeight="1">
      <c r="A86" s="29" t="s">
        <v>31</v>
      </c>
      <c r="B86" s="168" t="s">
        <v>51</v>
      </c>
      <c r="C86" s="168"/>
      <c r="D86" s="39">
        <f>D79</f>
        <v>0</v>
      </c>
      <c r="E86" s="40">
        <f>D86*0.2%</f>
        <v>0</v>
      </c>
      <c r="F86" s="39">
        <f>F79</f>
        <v>24327.582781456949</v>
      </c>
      <c r="G86" s="40">
        <f>F86*0.2%</f>
        <v>48.655165562913901</v>
      </c>
      <c r="H86" s="40">
        <f t="shared" si="0"/>
        <v>48.655165562913901</v>
      </c>
    </row>
    <row r="87" spans="1:8" ht="32.25" customHeight="1">
      <c r="A87" s="29" t="s">
        <v>52</v>
      </c>
      <c r="B87" s="168" t="s">
        <v>53</v>
      </c>
      <c r="C87" s="168"/>
      <c r="D87" s="39"/>
      <c r="E87" s="39"/>
      <c r="F87" s="39"/>
      <c r="G87" s="39">
        <f>(D87*10+F87)*2.9%</f>
        <v>0</v>
      </c>
      <c r="H87" s="40">
        <f t="shared" si="0"/>
        <v>0</v>
      </c>
    </row>
    <row r="88" spans="1:8" ht="31.5" customHeight="1">
      <c r="A88" s="29" t="s">
        <v>54</v>
      </c>
      <c r="B88" s="168" t="s">
        <v>53</v>
      </c>
      <c r="C88" s="168"/>
      <c r="D88" s="39"/>
      <c r="E88" s="39"/>
      <c r="F88" s="39"/>
      <c r="G88" s="39"/>
      <c r="H88" s="40">
        <f t="shared" si="0"/>
        <v>0</v>
      </c>
    </row>
    <row r="89" spans="1:8" ht="29.25" customHeight="1">
      <c r="A89" s="29">
        <v>3</v>
      </c>
      <c r="B89" s="130" t="s">
        <v>55</v>
      </c>
      <c r="C89" s="130"/>
      <c r="D89" s="39">
        <f>D79</f>
        <v>0</v>
      </c>
      <c r="E89" s="40">
        <f>D89*5.1%</f>
        <v>0</v>
      </c>
      <c r="F89" s="39">
        <f>F79</f>
        <v>24327.582781456949</v>
      </c>
      <c r="G89" s="40">
        <f>F89*5.1%</f>
        <v>1240.7067218543043</v>
      </c>
      <c r="H89" s="40">
        <f t="shared" si="0"/>
        <v>1240.7067218543043</v>
      </c>
    </row>
    <row r="90" spans="1:8" s="47" customFormat="1" ht="17.25" customHeight="1">
      <c r="A90" s="44"/>
      <c r="B90" s="172" t="s">
        <v>9</v>
      </c>
      <c r="C90" s="172"/>
      <c r="D90" s="45" t="s">
        <v>10</v>
      </c>
      <c r="E90" s="46">
        <f>E77+E82</f>
        <v>0</v>
      </c>
      <c r="F90" s="45" t="s">
        <v>10</v>
      </c>
      <c r="G90" s="46">
        <f>G77+G82</f>
        <v>7346.9299999999985</v>
      </c>
      <c r="H90" s="46">
        <f>H77+H82</f>
        <v>7346.9299999999985</v>
      </c>
    </row>
    <row r="91" spans="1:8" s="34" customFormat="1">
      <c r="A91" s="42"/>
      <c r="B91" s="43"/>
      <c r="C91" s="43"/>
      <c r="D91" s="43"/>
      <c r="E91" s="36"/>
      <c r="F91" s="43"/>
      <c r="G91" s="36"/>
      <c r="H91" s="36"/>
    </row>
    <row r="92" spans="1:8" ht="76.5" hidden="1" customHeight="1">
      <c r="A92" s="201" t="s">
        <v>56</v>
      </c>
      <c r="B92" s="201"/>
      <c r="C92" s="201"/>
      <c r="D92" s="201"/>
      <c r="E92" s="201"/>
    </row>
  </sheetData>
  <mergeCells count="84">
    <mergeCell ref="E10:G10"/>
    <mergeCell ref="I9:I12"/>
    <mergeCell ref="J9:J12"/>
    <mergeCell ref="G1:J1"/>
    <mergeCell ref="A2:I2"/>
    <mergeCell ref="G5:K5"/>
    <mergeCell ref="B6:C6"/>
    <mergeCell ref="K9:K12"/>
    <mergeCell ref="A9:A12"/>
    <mergeCell ref="B9:B12"/>
    <mergeCell ref="B7:C7"/>
    <mergeCell ref="A8:B8"/>
    <mergeCell ref="G8:K8"/>
    <mergeCell ref="B36:C36"/>
    <mergeCell ref="B37:C37"/>
    <mergeCell ref="B35:C35"/>
    <mergeCell ref="B27:C27"/>
    <mergeCell ref="A29:B29"/>
    <mergeCell ref="B32:C32"/>
    <mergeCell ref="B28:C28"/>
    <mergeCell ref="A33:A34"/>
    <mergeCell ref="D10:D12"/>
    <mergeCell ref="F33:F34"/>
    <mergeCell ref="B33:C34"/>
    <mergeCell ref="F11:F12"/>
    <mergeCell ref="G11:G12"/>
    <mergeCell ref="A24:B24"/>
    <mergeCell ref="C19:K19"/>
    <mergeCell ref="D33:D34"/>
    <mergeCell ref="G33:G34"/>
    <mergeCell ref="A18:B18"/>
    <mergeCell ref="E11:E12"/>
    <mergeCell ref="A22:B22"/>
    <mergeCell ref="C14:K14"/>
    <mergeCell ref="C9:C12"/>
    <mergeCell ref="D9:G9"/>
    <mergeCell ref="H9:H12"/>
    <mergeCell ref="B49:C49"/>
    <mergeCell ref="B39:C39"/>
    <mergeCell ref="B38:C38"/>
    <mergeCell ref="B48:C48"/>
    <mergeCell ref="B46:C46"/>
    <mergeCell ref="B47:C47"/>
    <mergeCell ref="B44:C44"/>
    <mergeCell ref="B45:C45"/>
    <mergeCell ref="B43:C43"/>
    <mergeCell ref="B40:C40"/>
    <mergeCell ref="B41:C41"/>
    <mergeCell ref="B42:C42"/>
    <mergeCell ref="B50:C50"/>
    <mergeCell ref="B54:C54"/>
    <mergeCell ref="A55:B55"/>
    <mergeCell ref="A58:A60"/>
    <mergeCell ref="B58:B60"/>
    <mergeCell ref="C58:C60"/>
    <mergeCell ref="B53:C53"/>
    <mergeCell ref="F58:F60"/>
    <mergeCell ref="B69:C69"/>
    <mergeCell ref="B70:C70"/>
    <mergeCell ref="B82:C82"/>
    <mergeCell ref="H74:H75"/>
    <mergeCell ref="B76:C76"/>
    <mergeCell ref="G74:G75"/>
    <mergeCell ref="F74:F75"/>
    <mergeCell ref="B74:C75"/>
    <mergeCell ref="D74:D75"/>
    <mergeCell ref="A73:E73"/>
    <mergeCell ref="A71:B71"/>
    <mergeCell ref="E58:E60"/>
    <mergeCell ref="A92:E92"/>
    <mergeCell ref="B85:C85"/>
    <mergeCell ref="B86:C86"/>
    <mergeCell ref="B79:C79"/>
    <mergeCell ref="B83:C83"/>
    <mergeCell ref="E74:E75"/>
    <mergeCell ref="B77:C77"/>
    <mergeCell ref="B78:C78"/>
    <mergeCell ref="B80:C80"/>
    <mergeCell ref="B81:C81"/>
    <mergeCell ref="B84:C84"/>
    <mergeCell ref="B87:C87"/>
    <mergeCell ref="B88:C88"/>
    <mergeCell ref="B89:C89"/>
    <mergeCell ref="B90:C90"/>
  </mergeCells>
  <phoneticPr fontId="15" type="noConversion"/>
  <hyperlinks>
    <hyperlink ref="A92" r:id="rId1" display="http://www.glavbukh.ru/npd/edoc/99_901961229_"/>
  </hyperlinks>
  <pageMargins left="0.7" right="0.7" top="0.75" bottom="0.75" header="0.3" footer="0.3"/>
  <pageSetup paperSize="9" scale="66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4"/>
  <sheetViews>
    <sheetView workbookViewId="0">
      <selection activeCell="E17" sqref="E17"/>
    </sheetView>
  </sheetViews>
  <sheetFormatPr defaultRowHeight="15"/>
  <cols>
    <col min="2" max="2" width="64.570312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9" ht="24.75" customHeight="1">
      <c r="A1" s="176" t="s">
        <v>260</v>
      </c>
      <c r="B1" s="176"/>
      <c r="C1" s="176"/>
      <c r="D1" s="176"/>
      <c r="E1" s="176"/>
      <c r="F1" s="23"/>
      <c r="G1" s="23"/>
      <c r="H1" s="23"/>
      <c r="I1" s="23"/>
    </row>
    <row r="2" spans="1:9" ht="18.75">
      <c r="A2" s="19" t="s">
        <v>57</v>
      </c>
    </row>
    <row r="3" spans="1:9">
      <c r="A3" s="2"/>
      <c r="B3" s="2"/>
      <c r="C3" s="2"/>
    </row>
    <row r="4" spans="1:9" ht="23.25" thickBot="1">
      <c r="A4" s="14" t="s">
        <v>2</v>
      </c>
      <c r="B4" s="171" t="s">
        <v>230</v>
      </c>
      <c r="C4" s="171"/>
    </row>
    <row r="5" spans="1:9">
      <c r="A5" s="15"/>
      <c r="B5" s="137"/>
      <c r="C5" s="137"/>
    </row>
    <row r="6" spans="1:9" ht="16.5" thickBot="1">
      <c r="A6" s="152" t="s">
        <v>3</v>
      </c>
      <c r="B6" s="152"/>
      <c r="C6" s="33" t="s">
        <v>253</v>
      </c>
    </row>
    <row r="7" spans="1:9">
      <c r="A7" s="1"/>
    </row>
    <row r="8" spans="1:9" ht="38.25" customHeight="1">
      <c r="A8" s="28" t="s">
        <v>33</v>
      </c>
      <c r="B8" s="29" t="s">
        <v>58</v>
      </c>
      <c r="C8" s="62" t="s">
        <v>59</v>
      </c>
      <c r="D8" s="62" t="s">
        <v>60</v>
      </c>
      <c r="E8" s="62" t="s">
        <v>61</v>
      </c>
    </row>
    <row r="9" spans="1:9">
      <c r="A9" s="29">
        <v>1</v>
      </c>
      <c r="B9" s="29">
        <v>2</v>
      </c>
      <c r="C9" s="29">
        <v>3</v>
      </c>
      <c r="D9" s="29">
        <v>4</v>
      </c>
      <c r="E9" s="29">
        <v>5</v>
      </c>
    </row>
    <row r="10" spans="1:9">
      <c r="A10" s="29"/>
      <c r="B10" s="25" t="s">
        <v>211</v>
      </c>
      <c r="C10" s="25">
        <v>4673.34</v>
      </c>
      <c r="D10" s="25">
        <v>26</v>
      </c>
      <c r="E10" s="39">
        <v>35641.019999999997</v>
      </c>
    </row>
    <row r="11" spans="1:9">
      <c r="A11" s="29"/>
      <c r="B11" s="60" t="s">
        <v>212</v>
      </c>
      <c r="C11" s="60"/>
      <c r="D11" s="60"/>
      <c r="E11" s="40">
        <f>E10</f>
        <v>35641.019999999997</v>
      </c>
    </row>
    <row r="12" spans="1:9">
      <c r="A12" s="29"/>
      <c r="B12" s="25" t="s">
        <v>213</v>
      </c>
      <c r="C12" s="25">
        <v>12.09</v>
      </c>
      <c r="D12" s="25">
        <v>26</v>
      </c>
      <c r="E12" s="39">
        <v>178.21</v>
      </c>
    </row>
    <row r="13" spans="1:9">
      <c r="A13" s="29"/>
      <c r="B13" s="60" t="s">
        <v>212</v>
      </c>
      <c r="C13" s="60"/>
      <c r="D13" s="60"/>
      <c r="E13" s="40">
        <f>E12</f>
        <v>178.21</v>
      </c>
    </row>
    <row r="14" spans="1:9">
      <c r="A14" s="25"/>
      <c r="B14" s="29" t="s">
        <v>9</v>
      </c>
      <c r="C14" s="29" t="s">
        <v>10</v>
      </c>
      <c r="D14" s="29" t="s">
        <v>10</v>
      </c>
      <c r="E14" s="40">
        <f>E11+E13</f>
        <v>35819.229999999996</v>
      </c>
    </row>
  </sheetData>
  <mergeCells count="4">
    <mergeCell ref="A1:E1"/>
    <mergeCell ref="B4:C4"/>
    <mergeCell ref="B5:C5"/>
    <mergeCell ref="A6:B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57"/>
  <sheetViews>
    <sheetView topLeftCell="A37" workbookViewId="0">
      <selection activeCell="G29" sqref="G29"/>
    </sheetView>
  </sheetViews>
  <sheetFormatPr defaultRowHeight="15"/>
  <cols>
    <col min="2" max="2" width="36" customWidth="1"/>
    <col min="3" max="3" width="13.85546875" customWidth="1"/>
    <col min="4" max="4" width="23.42578125" customWidth="1"/>
    <col min="5" max="5" width="21" customWidth="1"/>
    <col min="6" max="6" width="25.7109375" customWidth="1"/>
    <col min="7" max="7" width="27" customWidth="1"/>
    <col min="8" max="8" width="13.85546875" customWidth="1"/>
    <col min="9" max="9" width="12" customWidth="1"/>
    <col min="10" max="10" width="13.7109375" customWidth="1"/>
  </cols>
  <sheetData>
    <row r="1" spans="1:8" ht="26.25" customHeight="1">
      <c r="A1" s="176" t="s">
        <v>260</v>
      </c>
      <c r="B1" s="176"/>
      <c r="C1" s="176"/>
      <c r="D1" s="176"/>
      <c r="E1" s="176"/>
      <c r="F1" s="176"/>
      <c r="G1" s="176"/>
      <c r="H1" s="23"/>
    </row>
    <row r="2" spans="1:8" ht="18.75">
      <c r="A2" s="19" t="s">
        <v>62</v>
      </c>
    </row>
    <row r="3" spans="1:8">
      <c r="A3" s="2"/>
      <c r="B3" s="2"/>
      <c r="C3" s="2"/>
    </row>
    <row r="4" spans="1:8" ht="23.25" thickBot="1">
      <c r="A4" s="14" t="s">
        <v>2</v>
      </c>
      <c r="B4" s="169">
        <v>851291</v>
      </c>
      <c r="C4" s="170"/>
    </row>
    <row r="5" spans="1:8">
      <c r="A5" s="15"/>
      <c r="B5" s="137"/>
      <c r="C5" s="137"/>
    </row>
    <row r="6" spans="1:8" ht="16.5" thickBot="1">
      <c r="A6" s="152" t="s">
        <v>3</v>
      </c>
      <c r="B6" s="152"/>
      <c r="C6" s="33" t="s">
        <v>254</v>
      </c>
    </row>
    <row r="7" spans="1:8">
      <c r="A7" s="14"/>
      <c r="B7" s="14"/>
      <c r="C7" s="87"/>
    </row>
    <row r="8" spans="1:8" ht="15.75">
      <c r="A8" s="18" t="s">
        <v>63</v>
      </c>
    </row>
    <row r="9" spans="1:8" ht="36.75" customHeight="1">
      <c r="A9" s="28" t="s">
        <v>33</v>
      </c>
      <c r="B9" s="135" t="s">
        <v>12</v>
      </c>
      <c r="C9" s="135"/>
      <c r="D9" s="135"/>
      <c r="E9" s="28" t="s">
        <v>64</v>
      </c>
      <c r="F9" s="28" t="s">
        <v>65</v>
      </c>
      <c r="G9" s="94" t="s">
        <v>66</v>
      </c>
    </row>
    <row r="10" spans="1:8" s="69" customFormat="1">
      <c r="A10" s="28">
        <v>1</v>
      </c>
      <c r="B10" s="135">
        <v>2</v>
      </c>
      <c r="C10" s="135"/>
      <c r="D10" s="135"/>
      <c r="E10" s="28">
        <v>3</v>
      </c>
      <c r="F10" s="28">
        <v>4</v>
      </c>
      <c r="G10" s="28">
        <v>5</v>
      </c>
    </row>
    <row r="11" spans="1:8" s="34" customFormat="1">
      <c r="A11" s="41">
        <v>1</v>
      </c>
      <c r="B11" s="151" t="s">
        <v>67</v>
      </c>
      <c r="C11" s="151"/>
      <c r="D11" s="151"/>
      <c r="E11" s="60"/>
      <c r="F11" s="60"/>
      <c r="G11" s="40">
        <f>G13+G16</f>
        <v>29863</v>
      </c>
    </row>
    <row r="12" spans="1:8">
      <c r="A12" s="25"/>
      <c r="B12" s="135" t="s">
        <v>68</v>
      </c>
      <c r="C12" s="135"/>
      <c r="D12" s="65"/>
      <c r="E12" s="25"/>
      <c r="F12" s="25"/>
      <c r="G12" s="39"/>
    </row>
    <row r="13" spans="1:8" s="34" customFormat="1">
      <c r="A13" s="60"/>
      <c r="B13" s="205" t="s">
        <v>69</v>
      </c>
      <c r="C13" s="205"/>
      <c r="D13" s="88"/>
      <c r="E13" s="60">
        <v>1456059.65</v>
      </c>
      <c r="F13" s="60">
        <v>2.2000000000000002</v>
      </c>
      <c r="G13" s="40">
        <v>29863</v>
      </c>
    </row>
    <row r="14" spans="1:8">
      <c r="A14" s="25"/>
      <c r="B14" s="167" t="s">
        <v>70</v>
      </c>
      <c r="C14" s="167"/>
      <c r="D14" s="167"/>
      <c r="E14" s="25"/>
      <c r="F14" s="25"/>
      <c r="G14" s="39"/>
    </row>
    <row r="15" spans="1:8">
      <c r="A15" s="25"/>
      <c r="B15" s="167" t="s">
        <v>71</v>
      </c>
      <c r="C15" s="167"/>
      <c r="D15" s="167"/>
      <c r="E15" s="25"/>
      <c r="F15" s="25"/>
      <c r="G15" s="39"/>
    </row>
    <row r="16" spans="1:8" s="34" customFormat="1">
      <c r="A16" s="60"/>
      <c r="B16" s="205" t="s">
        <v>72</v>
      </c>
      <c r="C16" s="205"/>
      <c r="D16" s="205"/>
      <c r="E16" s="60"/>
      <c r="F16" s="60"/>
      <c r="G16" s="40"/>
    </row>
    <row r="17" spans="1:7">
      <c r="A17" s="25"/>
      <c r="B17" s="167" t="s">
        <v>70</v>
      </c>
      <c r="C17" s="167"/>
      <c r="D17" s="167"/>
      <c r="E17" s="25"/>
      <c r="F17" s="25"/>
      <c r="G17" s="39"/>
    </row>
    <row r="18" spans="1:7">
      <c r="A18" s="25"/>
      <c r="B18" s="167" t="s">
        <v>71</v>
      </c>
      <c r="C18" s="167"/>
      <c r="D18" s="167"/>
      <c r="E18" s="25"/>
      <c r="F18" s="25"/>
      <c r="G18" s="39"/>
    </row>
    <row r="19" spans="1:7">
      <c r="A19" s="29"/>
      <c r="B19" s="178"/>
      <c r="C19" s="178"/>
      <c r="D19" s="178"/>
      <c r="E19" s="25"/>
      <c r="F19" s="25"/>
      <c r="G19" s="39"/>
    </row>
    <row r="20" spans="1:7" s="34" customFormat="1">
      <c r="A20" s="60"/>
      <c r="B20" s="151" t="s">
        <v>9</v>
      </c>
      <c r="C20" s="151"/>
      <c r="D20" s="151"/>
      <c r="E20" s="60"/>
      <c r="F20" s="41" t="s">
        <v>10</v>
      </c>
      <c r="G20" s="40">
        <f>G11</f>
        <v>29863</v>
      </c>
    </row>
    <row r="21" spans="1:7">
      <c r="A21" s="30"/>
      <c r="B21" s="27"/>
      <c r="C21" s="27"/>
      <c r="D21" s="27"/>
      <c r="E21" s="30"/>
      <c r="F21" s="27"/>
      <c r="G21" s="30"/>
    </row>
    <row r="22" spans="1:7" ht="15.75">
      <c r="A22" s="18" t="s">
        <v>73</v>
      </c>
    </row>
    <row r="23" spans="1:7" ht="25.5" customHeight="1">
      <c r="A23" s="28" t="s">
        <v>33</v>
      </c>
      <c r="B23" s="135" t="s">
        <v>12</v>
      </c>
      <c r="C23" s="135"/>
      <c r="D23" s="86" t="s">
        <v>74</v>
      </c>
      <c r="E23" s="28" t="s">
        <v>65</v>
      </c>
      <c r="F23" s="28" t="s">
        <v>75</v>
      </c>
    </row>
    <row r="24" spans="1:7">
      <c r="A24" s="29">
        <v>1</v>
      </c>
      <c r="B24" s="130">
        <v>2</v>
      </c>
      <c r="C24" s="130"/>
      <c r="D24" s="29">
        <v>3</v>
      </c>
      <c r="E24" s="29">
        <v>4</v>
      </c>
      <c r="F24" s="29">
        <v>5</v>
      </c>
    </row>
    <row r="25" spans="1:7">
      <c r="A25" s="29">
        <v>1</v>
      </c>
      <c r="B25" s="130" t="s">
        <v>76</v>
      </c>
      <c r="C25" s="130"/>
      <c r="D25" s="25"/>
      <c r="E25" s="25"/>
      <c r="F25" s="25"/>
    </row>
    <row r="26" spans="1:7" ht="30">
      <c r="A26" s="25"/>
      <c r="B26" s="25"/>
      <c r="C26" s="29" t="s">
        <v>77</v>
      </c>
      <c r="D26" s="39">
        <v>1515459.53</v>
      </c>
      <c r="E26" s="25">
        <v>1.5</v>
      </c>
      <c r="F26" s="39">
        <v>22770</v>
      </c>
    </row>
    <row r="27" spans="1:7">
      <c r="A27" s="29"/>
      <c r="B27" s="181" t="s">
        <v>214</v>
      </c>
      <c r="C27" s="181"/>
      <c r="D27" s="60"/>
      <c r="E27" s="60"/>
      <c r="F27" s="40">
        <f>F26</f>
        <v>22770</v>
      </c>
    </row>
    <row r="28" spans="1:7">
      <c r="A28" s="25"/>
      <c r="B28" s="151" t="s">
        <v>9</v>
      </c>
      <c r="C28" s="151"/>
      <c r="D28" s="41" t="s">
        <v>10</v>
      </c>
      <c r="E28" s="41" t="s">
        <v>10</v>
      </c>
      <c r="F28" s="40">
        <f>F27</f>
        <v>22770</v>
      </c>
    </row>
    <row r="29" spans="1:7" ht="60" customHeight="1">
      <c r="A29" s="30"/>
      <c r="B29" s="43"/>
      <c r="C29" s="43"/>
      <c r="D29" s="43"/>
      <c r="E29" s="43"/>
      <c r="F29" s="36"/>
    </row>
    <row r="30" spans="1:7" ht="45.75" customHeight="1">
      <c r="A30" s="30"/>
      <c r="B30" s="43"/>
      <c r="C30" s="43"/>
      <c r="D30" s="43"/>
      <c r="E30" s="43"/>
      <c r="F30" s="36"/>
    </row>
    <row r="31" spans="1:7" ht="15.75">
      <c r="A31" s="18" t="s">
        <v>78</v>
      </c>
      <c r="F31" s="93">
        <f>G20+F28</f>
        <v>52633</v>
      </c>
    </row>
    <row r="32" spans="1:7">
      <c r="A32" s="2"/>
      <c r="B32" s="2"/>
      <c r="C32" s="2"/>
    </row>
    <row r="33" spans="1:6" ht="23.25" thickBot="1">
      <c r="A33" s="14" t="s">
        <v>2</v>
      </c>
      <c r="B33" s="169">
        <v>853291</v>
      </c>
      <c r="C33" s="170"/>
    </row>
    <row r="34" spans="1:6">
      <c r="A34" s="15"/>
      <c r="B34" s="137"/>
      <c r="C34" s="137"/>
    </row>
    <row r="35" spans="1:6" ht="16.5" thickBot="1">
      <c r="A35" s="152" t="s">
        <v>3</v>
      </c>
      <c r="B35" s="152"/>
      <c r="C35" s="33" t="s">
        <v>254</v>
      </c>
    </row>
    <row r="36" spans="1:6">
      <c r="A36" s="29" t="s">
        <v>4</v>
      </c>
      <c r="B36" s="130" t="s">
        <v>12</v>
      </c>
      <c r="C36" s="130"/>
      <c r="D36" s="130" t="s">
        <v>216</v>
      </c>
      <c r="E36" s="130" t="s">
        <v>65</v>
      </c>
      <c r="F36" s="130" t="s">
        <v>79</v>
      </c>
    </row>
    <row r="37" spans="1:6">
      <c r="A37" s="29" t="s">
        <v>5</v>
      </c>
      <c r="B37" s="130"/>
      <c r="C37" s="130"/>
      <c r="D37" s="130"/>
      <c r="E37" s="130"/>
      <c r="F37" s="130"/>
    </row>
    <row r="38" spans="1:6" ht="14.25" customHeight="1">
      <c r="A38" s="28">
        <v>1</v>
      </c>
      <c r="B38" s="135">
        <v>2</v>
      </c>
      <c r="C38" s="135"/>
      <c r="D38" s="28">
        <v>3</v>
      </c>
      <c r="E38" s="28">
        <v>4</v>
      </c>
      <c r="F38" s="28">
        <v>5</v>
      </c>
    </row>
    <row r="39" spans="1:6" hidden="1">
      <c r="A39" s="29">
        <v>1</v>
      </c>
      <c r="B39" s="130" t="s">
        <v>80</v>
      </c>
      <c r="C39" s="130"/>
      <c r="D39" s="25"/>
      <c r="E39" s="25"/>
      <c r="F39" s="25"/>
    </row>
    <row r="40" spans="1:6" hidden="1">
      <c r="A40" s="25"/>
      <c r="B40" s="168" t="s">
        <v>81</v>
      </c>
      <c r="C40" s="168"/>
      <c r="D40" s="25"/>
      <c r="E40" s="25"/>
      <c r="F40" s="25"/>
    </row>
    <row r="41" spans="1:6" ht="32.25" customHeight="1">
      <c r="A41" s="29">
        <v>1</v>
      </c>
      <c r="B41" s="206" t="s">
        <v>256</v>
      </c>
      <c r="C41" s="206"/>
      <c r="D41" s="25">
        <v>37045.454545454537</v>
      </c>
      <c r="E41" s="25">
        <v>2.2000000000000002</v>
      </c>
      <c r="F41" s="25">
        <v>0</v>
      </c>
    </row>
    <row r="42" spans="1:6">
      <c r="A42" s="25"/>
      <c r="B42" s="168"/>
      <c r="C42" s="168"/>
      <c r="D42" s="25"/>
      <c r="E42" s="25"/>
      <c r="F42" s="25"/>
    </row>
    <row r="43" spans="1:6">
      <c r="A43" s="29"/>
      <c r="B43" s="181" t="s">
        <v>193</v>
      </c>
      <c r="C43" s="181"/>
      <c r="D43" s="60"/>
      <c r="E43" s="60"/>
      <c r="F43" s="60">
        <f>F41</f>
        <v>0</v>
      </c>
    </row>
    <row r="44" spans="1:6">
      <c r="A44" s="25"/>
      <c r="B44" s="151" t="s">
        <v>9</v>
      </c>
      <c r="C44" s="151"/>
      <c r="D44" s="41" t="s">
        <v>10</v>
      </c>
      <c r="E44" s="41" t="s">
        <v>10</v>
      </c>
      <c r="F44" s="60">
        <f>F43</f>
        <v>0</v>
      </c>
    </row>
    <row r="46" spans="1:6" ht="15.75">
      <c r="A46" s="18" t="s">
        <v>320</v>
      </c>
    </row>
    <row r="47" spans="1:6">
      <c r="A47" s="203" t="s">
        <v>321</v>
      </c>
      <c r="B47" s="204"/>
      <c r="C47" s="204"/>
    </row>
    <row r="48" spans="1:6" ht="23.25" thickBot="1">
      <c r="A48" s="14" t="s">
        <v>2</v>
      </c>
      <c r="B48" s="169">
        <v>853292</v>
      </c>
      <c r="C48" s="170"/>
    </row>
    <row r="49" spans="1:5">
      <c r="A49" s="15"/>
      <c r="B49" s="137"/>
      <c r="C49" s="137"/>
    </row>
    <row r="50" spans="1:5" ht="16.5" thickBot="1">
      <c r="A50" s="152" t="s">
        <v>3</v>
      </c>
      <c r="B50" s="152"/>
      <c r="C50" s="33" t="s">
        <v>254</v>
      </c>
    </row>
    <row r="51" spans="1:5" ht="15.75" thickBot="1"/>
    <row r="52" spans="1:5">
      <c r="A52" s="5" t="s">
        <v>4</v>
      </c>
      <c r="B52" s="155" t="s">
        <v>58</v>
      </c>
      <c r="C52" s="155" t="s">
        <v>318</v>
      </c>
      <c r="D52" s="155" t="s">
        <v>319</v>
      </c>
      <c r="E52" s="155" t="s">
        <v>61</v>
      </c>
    </row>
    <row r="53" spans="1:5" ht="15.75" thickBot="1">
      <c r="A53" s="12" t="s">
        <v>5</v>
      </c>
      <c r="B53" s="140"/>
      <c r="C53" s="140"/>
      <c r="D53" s="140"/>
      <c r="E53" s="140"/>
    </row>
    <row r="54" spans="1:5" ht="15.75" thickBot="1">
      <c r="A54" s="21">
        <v>1</v>
      </c>
      <c r="B54" s="20">
        <v>2</v>
      </c>
      <c r="C54" s="20">
        <v>3</v>
      </c>
      <c r="D54" s="20">
        <v>4</v>
      </c>
      <c r="E54" s="20">
        <v>5</v>
      </c>
    </row>
    <row r="55" spans="1:5" ht="15.75" thickBot="1">
      <c r="A55" s="12">
        <v>1</v>
      </c>
      <c r="B55" s="11" t="s">
        <v>317</v>
      </c>
      <c r="C55" s="10">
        <v>1</v>
      </c>
      <c r="D55" s="10">
        <v>7.15</v>
      </c>
      <c r="E55" s="10">
        <f>C55*D55</f>
        <v>7.15</v>
      </c>
    </row>
    <row r="56" spans="1:5" ht="15.75" thickBot="1">
      <c r="A56" s="12"/>
      <c r="B56" s="129" t="s">
        <v>322</v>
      </c>
      <c r="C56" s="10"/>
      <c r="D56" s="10"/>
      <c r="E56" s="24">
        <f>E55</f>
        <v>7.15</v>
      </c>
    </row>
    <row r="57" spans="1:5" ht="15.75" thickBot="1">
      <c r="A57" s="13"/>
      <c r="B57" s="129" t="s">
        <v>323</v>
      </c>
      <c r="C57" s="11" t="s">
        <v>10</v>
      </c>
      <c r="D57" s="11" t="s">
        <v>10</v>
      </c>
      <c r="E57" s="24">
        <f>E56</f>
        <v>7.15</v>
      </c>
    </row>
  </sheetData>
  <mergeCells count="43">
    <mergeCell ref="F36:F37"/>
    <mergeCell ref="B28:C28"/>
    <mergeCell ref="B33:C33"/>
    <mergeCell ref="B34:C34"/>
    <mergeCell ref="B38:C38"/>
    <mergeCell ref="E36:E37"/>
    <mergeCell ref="A35:B35"/>
    <mergeCell ref="B15:D15"/>
    <mergeCell ref="B18:D18"/>
    <mergeCell ref="B40:C40"/>
    <mergeCell ref="B43:C43"/>
    <mergeCell ref="B20:D20"/>
    <mergeCell ref="B23:C23"/>
    <mergeCell ref="B27:C27"/>
    <mergeCell ref="D36:D37"/>
    <mergeCell ref="B39:C39"/>
    <mergeCell ref="B36:C37"/>
    <mergeCell ref="B24:C24"/>
    <mergeCell ref="B41:C41"/>
    <mergeCell ref="B25:C25"/>
    <mergeCell ref="B16:D16"/>
    <mergeCell ref="B12:C12"/>
    <mergeCell ref="B13:C13"/>
    <mergeCell ref="B14:D14"/>
    <mergeCell ref="B42:C42"/>
    <mergeCell ref="B17:D17"/>
    <mergeCell ref="B19:D19"/>
    <mergeCell ref="A50:B50"/>
    <mergeCell ref="B52:B53"/>
    <mergeCell ref="C52:C53"/>
    <mergeCell ref="A1:G1"/>
    <mergeCell ref="B4:C4"/>
    <mergeCell ref="B5:C5"/>
    <mergeCell ref="A6:B6"/>
    <mergeCell ref="B44:C44"/>
    <mergeCell ref="D52:D53"/>
    <mergeCell ref="E52:E53"/>
    <mergeCell ref="A47:C47"/>
    <mergeCell ref="B48:C48"/>
    <mergeCell ref="B49:C49"/>
    <mergeCell ref="B10:D10"/>
    <mergeCell ref="B9:D9"/>
    <mergeCell ref="B11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6" sqref="F26"/>
    </sheetView>
  </sheetViews>
  <sheetFormatPr defaultRowHeight="1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>
      <c r="A1" s="1"/>
      <c r="G1" s="133"/>
      <c r="H1" s="133"/>
      <c r="I1" s="133"/>
      <c r="J1" s="133"/>
    </row>
    <row r="2" spans="1:10" ht="1.5" customHeight="1">
      <c r="A2" s="1"/>
      <c r="G2" s="134"/>
      <c r="H2" s="134"/>
      <c r="I2" s="134"/>
      <c r="J2" s="134"/>
    </row>
    <row r="3" spans="1:10" hidden="1">
      <c r="A3" s="1"/>
      <c r="G3" s="134"/>
      <c r="H3" s="134"/>
      <c r="I3" s="134"/>
      <c r="J3" s="134"/>
    </row>
    <row r="4" spans="1:10" hidden="1">
      <c r="A4" s="1"/>
      <c r="G4" s="134"/>
      <c r="H4" s="134"/>
      <c r="I4" s="134"/>
      <c r="J4" s="134"/>
    </row>
    <row r="5" spans="1:10" hidden="1">
      <c r="A5" s="1"/>
      <c r="G5" s="134"/>
      <c r="H5" s="134"/>
      <c r="I5" s="134"/>
      <c r="J5" s="134"/>
    </row>
    <row r="6" spans="1:10" ht="72" hidden="1" customHeight="1" thickBot="1">
      <c r="A6" s="1"/>
      <c r="G6" s="207"/>
      <c r="H6" s="207"/>
      <c r="I6" s="207"/>
      <c r="J6" s="207"/>
    </row>
    <row r="7" spans="1:10" ht="62.25" customHeight="1">
      <c r="A7" s="208" t="s">
        <v>0</v>
      </c>
      <c r="B7" s="208"/>
      <c r="C7" s="208"/>
      <c r="D7" s="208"/>
      <c r="E7" s="208"/>
      <c r="F7" s="23"/>
      <c r="G7" s="23"/>
      <c r="H7" s="23"/>
    </row>
    <row r="8" spans="1:10" ht="43.5" customHeight="1">
      <c r="A8" s="208" t="s">
        <v>82</v>
      </c>
      <c r="B8" s="208"/>
      <c r="C8" s="208"/>
      <c r="D8" s="208"/>
      <c r="E8" s="208"/>
    </row>
    <row r="9" spans="1:10">
      <c r="A9" s="2"/>
      <c r="B9" s="2"/>
      <c r="C9" s="2"/>
    </row>
    <row r="10" spans="1:10" ht="23.25" thickBot="1">
      <c r="A10" s="14" t="s">
        <v>2</v>
      </c>
      <c r="B10" s="179"/>
      <c r="C10" s="179"/>
    </row>
    <row r="11" spans="1:10">
      <c r="A11" s="15"/>
      <c r="B11" s="137"/>
      <c r="C11" s="137"/>
    </row>
    <row r="12" spans="1:10" ht="15.75" thickBot="1">
      <c r="A12" s="152" t="s">
        <v>3</v>
      </c>
      <c r="B12" s="152"/>
      <c r="C12" s="16"/>
    </row>
    <row r="13" spans="1:10">
      <c r="A13" s="1"/>
    </row>
    <row r="14" spans="1:10" ht="15.75" thickBot="1">
      <c r="A14" s="2"/>
      <c r="B14" s="2"/>
      <c r="C14" s="2"/>
      <c r="D14" s="2"/>
      <c r="E14" s="2"/>
    </row>
    <row r="15" spans="1:10">
      <c r="A15" s="5" t="s">
        <v>4</v>
      </c>
      <c r="B15" s="155" t="s">
        <v>58</v>
      </c>
      <c r="C15" s="155" t="s">
        <v>59</v>
      </c>
      <c r="D15" s="155" t="s">
        <v>60</v>
      </c>
      <c r="E15" s="155" t="s">
        <v>61</v>
      </c>
    </row>
    <row r="16" spans="1:10" ht="15.75" thickBot="1">
      <c r="A16" s="12" t="s">
        <v>5</v>
      </c>
      <c r="B16" s="140"/>
      <c r="C16" s="140"/>
      <c r="D16" s="140"/>
      <c r="E16" s="140"/>
    </row>
    <row r="17" spans="1:5" ht="15.75" thickBot="1">
      <c r="A17" s="21">
        <v>1</v>
      </c>
      <c r="B17" s="20">
        <v>2</v>
      </c>
      <c r="C17" s="20">
        <v>3</v>
      </c>
      <c r="D17" s="20">
        <v>4</v>
      </c>
      <c r="E17" s="20">
        <v>5</v>
      </c>
    </row>
    <row r="18" spans="1:5" ht="15.75" thickBot="1">
      <c r="A18" s="12"/>
      <c r="B18" s="10"/>
      <c r="C18" s="10"/>
      <c r="D18" s="10"/>
      <c r="E18" s="10"/>
    </row>
    <row r="19" spans="1:5" ht="15.75" thickBot="1">
      <c r="A19" s="12"/>
      <c r="B19" s="24"/>
      <c r="C19" s="24"/>
      <c r="D19" s="24"/>
      <c r="E19" s="24"/>
    </row>
    <row r="20" spans="1:5" ht="15.75" thickBot="1">
      <c r="A20" s="12"/>
      <c r="B20" s="10"/>
      <c r="C20" s="10"/>
      <c r="D20" s="10"/>
      <c r="E20" s="10"/>
    </row>
    <row r="21" spans="1:5" ht="15.75" thickBot="1">
      <c r="A21" s="12"/>
      <c r="B21" s="24"/>
      <c r="C21" s="10"/>
      <c r="D21" s="10"/>
      <c r="E21" s="24"/>
    </row>
    <row r="22" spans="1:5" ht="15.75" thickBot="1">
      <c r="A22" s="13"/>
      <c r="B22" s="11"/>
      <c r="C22" s="11"/>
      <c r="D22" s="11"/>
      <c r="E22" s="24"/>
    </row>
  </sheetData>
  <mergeCells count="15">
    <mergeCell ref="E15:E16"/>
    <mergeCell ref="B10:C10"/>
    <mergeCell ref="A7:E7"/>
    <mergeCell ref="A8:E8"/>
    <mergeCell ref="B11:C11"/>
    <mergeCell ref="A12:B12"/>
    <mergeCell ref="B15:B16"/>
    <mergeCell ref="C15:C16"/>
    <mergeCell ref="D15:D16"/>
    <mergeCell ref="G6:J6"/>
    <mergeCell ref="G1:J1"/>
    <mergeCell ref="G2:J2"/>
    <mergeCell ref="G3:J3"/>
    <mergeCell ref="G4:J4"/>
    <mergeCell ref="G5:J5"/>
  </mergeCells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14" sqref="A14:E21"/>
    </sheetView>
  </sheetViews>
  <sheetFormatPr defaultRowHeight="15"/>
  <cols>
    <col min="2" max="2" width="34.7109375" customWidth="1"/>
    <col min="3" max="3" width="13.85546875" customWidth="1"/>
    <col min="4" max="4" width="15.7109375" customWidth="1"/>
    <col min="5" max="5" width="16.5703125" customWidth="1"/>
    <col min="6" max="6" width="15.140625" customWidth="1"/>
    <col min="7" max="7" width="16.85546875" customWidth="1"/>
    <col min="8" max="8" width="13.85546875" customWidth="1"/>
    <col min="9" max="9" width="12" customWidth="1"/>
    <col min="10" max="10" width="13.7109375" customWidth="1"/>
  </cols>
  <sheetData>
    <row r="1" spans="1:10" ht="14.25" customHeight="1">
      <c r="A1" s="1"/>
      <c r="G1" s="210"/>
      <c r="H1" s="210"/>
      <c r="I1" s="210"/>
      <c r="J1" s="210"/>
    </row>
    <row r="2" spans="1:10" hidden="1">
      <c r="A2" s="1"/>
      <c r="G2" s="211"/>
      <c r="H2" s="211"/>
      <c r="I2" s="211"/>
      <c r="J2" s="211"/>
    </row>
    <row r="3" spans="1:10" hidden="1">
      <c r="A3" s="1"/>
      <c r="G3" s="211"/>
      <c r="H3" s="211"/>
      <c r="I3" s="211"/>
      <c r="J3" s="211"/>
    </row>
    <row r="4" spans="1:10" hidden="1">
      <c r="A4" s="1"/>
      <c r="G4" s="211"/>
      <c r="H4" s="211"/>
      <c r="I4" s="211"/>
      <c r="J4" s="211"/>
    </row>
    <row r="5" spans="1:10" hidden="1">
      <c r="A5" s="1"/>
      <c r="G5" s="211"/>
      <c r="H5" s="211"/>
      <c r="I5" s="211"/>
      <c r="J5" s="211"/>
    </row>
    <row r="6" spans="1:10" ht="18" hidden="1" customHeight="1">
      <c r="A6" s="1"/>
      <c r="G6" s="156"/>
      <c r="H6" s="156"/>
      <c r="I6" s="156"/>
      <c r="J6" s="156"/>
    </row>
    <row r="7" spans="1:10" ht="41.25" customHeight="1" thickBot="1">
      <c r="A7" s="209" t="s">
        <v>260</v>
      </c>
      <c r="B7" s="209"/>
      <c r="C7" s="209"/>
      <c r="D7" s="209"/>
      <c r="E7" s="209"/>
      <c r="F7" s="23"/>
      <c r="G7" s="23"/>
      <c r="H7" s="23"/>
      <c r="I7" s="23"/>
    </row>
    <row r="8" spans="1:10" ht="18.75">
      <c r="A8" s="212" t="s">
        <v>83</v>
      </c>
      <c r="B8" s="212"/>
      <c r="C8" s="212"/>
      <c r="D8" s="212"/>
      <c r="E8" s="212"/>
    </row>
    <row r="9" spans="1:10">
      <c r="A9" s="2"/>
      <c r="B9" s="2"/>
      <c r="C9" s="2"/>
    </row>
    <row r="10" spans="1:10" ht="23.25" thickBot="1">
      <c r="A10" s="14" t="s">
        <v>2</v>
      </c>
      <c r="B10" s="182" t="s">
        <v>314</v>
      </c>
      <c r="C10" s="183"/>
    </row>
    <row r="11" spans="1:10">
      <c r="A11" s="15"/>
      <c r="B11" s="137"/>
      <c r="C11" s="137"/>
    </row>
    <row r="12" spans="1:10" ht="16.5" thickBot="1">
      <c r="A12" s="152" t="s">
        <v>3</v>
      </c>
      <c r="B12" s="152"/>
      <c r="C12" s="33" t="s">
        <v>254</v>
      </c>
    </row>
    <row r="13" spans="1:10" ht="15.75" thickBot="1">
      <c r="A13" s="1"/>
    </row>
    <row r="14" spans="1:10">
      <c r="A14" s="5" t="s">
        <v>4</v>
      </c>
      <c r="B14" s="155" t="s">
        <v>58</v>
      </c>
      <c r="C14" s="155" t="s">
        <v>59</v>
      </c>
      <c r="D14" s="155" t="s">
        <v>60</v>
      </c>
      <c r="E14" s="155" t="s">
        <v>61</v>
      </c>
    </row>
    <row r="15" spans="1:10" ht="15.75" thickBot="1">
      <c r="A15" s="12" t="s">
        <v>5</v>
      </c>
      <c r="B15" s="140"/>
      <c r="C15" s="140"/>
      <c r="D15" s="140"/>
      <c r="E15" s="140"/>
    </row>
    <row r="16" spans="1:10" ht="15.75" thickBot="1">
      <c r="A16" s="21">
        <v>1</v>
      </c>
      <c r="B16" s="20">
        <v>2</v>
      </c>
      <c r="C16" s="20">
        <v>3</v>
      </c>
      <c r="D16" s="20">
        <v>4</v>
      </c>
      <c r="E16" s="20">
        <v>5</v>
      </c>
    </row>
    <row r="17" spans="1:5" ht="30.75" thickBot="1">
      <c r="A17" s="12">
        <v>1</v>
      </c>
      <c r="B17" s="11" t="s">
        <v>84</v>
      </c>
      <c r="C17" s="10"/>
      <c r="D17" s="10"/>
      <c r="E17" s="10"/>
    </row>
    <row r="18" spans="1:5" ht="16.5" customHeight="1" thickBot="1">
      <c r="A18" s="12">
        <v>2</v>
      </c>
      <c r="B18" s="10" t="s">
        <v>217</v>
      </c>
      <c r="C18" s="10"/>
      <c r="D18" s="10"/>
      <c r="E18" s="10"/>
    </row>
    <row r="19" spans="1:5" ht="15.75" thickBot="1">
      <c r="A19" s="12"/>
      <c r="B19" s="10"/>
      <c r="C19" s="10"/>
      <c r="D19" s="10"/>
      <c r="E19" s="10"/>
    </row>
    <row r="20" spans="1:5" ht="15.75" thickBot="1">
      <c r="A20" s="12"/>
      <c r="B20" s="10"/>
      <c r="C20" s="10"/>
      <c r="D20" s="10"/>
      <c r="E20" s="10"/>
    </row>
    <row r="21" spans="1:5" ht="15.75" thickBot="1">
      <c r="A21" s="13"/>
      <c r="B21" s="11" t="s">
        <v>9</v>
      </c>
      <c r="C21" s="11" t="s">
        <v>10</v>
      </c>
      <c r="D21" s="11" t="s">
        <v>10</v>
      </c>
      <c r="E21" s="10"/>
    </row>
  </sheetData>
  <mergeCells count="15">
    <mergeCell ref="B14:B15"/>
    <mergeCell ref="C14:C15"/>
    <mergeCell ref="D14:D15"/>
    <mergeCell ref="E14:E15"/>
    <mergeCell ref="A8:E8"/>
    <mergeCell ref="B10:C10"/>
    <mergeCell ref="B11:C11"/>
    <mergeCell ref="A12:B12"/>
    <mergeCell ref="G6:J6"/>
    <mergeCell ref="A7:E7"/>
    <mergeCell ref="G1:J1"/>
    <mergeCell ref="G2:J2"/>
    <mergeCell ref="G3:J3"/>
    <mergeCell ref="G4:J4"/>
    <mergeCell ref="G5:J5"/>
  </mergeCells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0"/>
  <sheetViews>
    <sheetView topLeftCell="A6" workbookViewId="0">
      <selection activeCell="E179" sqref="E179"/>
    </sheetView>
  </sheetViews>
  <sheetFormatPr defaultRowHeight="15"/>
  <cols>
    <col min="1" max="1" width="8.85546875" customWidth="1"/>
    <col min="2" max="2" width="42.140625" customWidth="1"/>
    <col min="3" max="3" width="16.7109375" customWidth="1"/>
    <col min="4" max="4" width="18.28515625" customWidth="1"/>
    <col min="5" max="5" width="20.7109375" customWidth="1"/>
    <col min="6" max="6" width="21.140625" customWidth="1"/>
    <col min="7" max="7" width="19.85546875" customWidth="1"/>
    <col min="8" max="8" width="13.85546875" customWidth="1"/>
    <col min="9" max="9" width="12" customWidth="1"/>
    <col min="10" max="10" width="13.7109375" customWidth="1"/>
  </cols>
  <sheetData>
    <row r="1" spans="1:10" hidden="1">
      <c r="A1" s="1"/>
      <c r="G1" s="211"/>
      <c r="H1" s="211"/>
      <c r="I1" s="211"/>
      <c r="J1" s="211"/>
    </row>
    <row r="2" spans="1:10" hidden="1">
      <c r="A2" s="1"/>
      <c r="G2" s="211"/>
      <c r="H2" s="211"/>
      <c r="I2" s="211"/>
      <c r="J2" s="211"/>
    </row>
    <row r="3" spans="1:10" hidden="1">
      <c r="A3" s="1"/>
      <c r="G3" s="211"/>
      <c r="H3" s="211"/>
      <c r="I3" s="211"/>
      <c r="J3" s="211"/>
    </row>
    <row r="4" spans="1:10" hidden="1">
      <c r="A4" s="1"/>
      <c r="G4" s="211"/>
      <c r="H4" s="211"/>
      <c r="I4" s="211"/>
      <c r="J4" s="211"/>
    </row>
    <row r="5" spans="1:10" ht="72" hidden="1" customHeight="1">
      <c r="A5" s="1"/>
      <c r="G5" s="156"/>
      <c r="H5" s="156"/>
      <c r="I5" s="156"/>
      <c r="J5" s="156"/>
    </row>
    <row r="6" spans="1:10" ht="28.5" customHeight="1">
      <c r="A6" s="180" t="s">
        <v>260</v>
      </c>
      <c r="B6" s="180"/>
      <c r="C6" s="180"/>
      <c r="D6" s="180"/>
      <c r="E6" s="180"/>
      <c r="F6" s="180"/>
      <c r="G6" s="23"/>
      <c r="H6" s="23"/>
    </row>
    <row r="7" spans="1:10" ht="18.75">
      <c r="A7" s="19" t="s">
        <v>85</v>
      </c>
    </row>
    <row r="8" spans="1:10">
      <c r="A8" s="2"/>
      <c r="B8" s="2"/>
      <c r="C8" s="2"/>
    </row>
    <row r="9" spans="1:10" ht="34.5" thickBot="1">
      <c r="A9" s="14" t="s">
        <v>2</v>
      </c>
      <c r="B9" s="169">
        <v>244221</v>
      </c>
      <c r="C9" s="170"/>
    </row>
    <row r="10" spans="1:10">
      <c r="A10" s="15"/>
      <c r="B10" s="137"/>
      <c r="C10" s="137"/>
    </row>
    <row r="11" spans="1:10" ht="16.5" thickBot="1">
      <c r="A11" s="152" t="s">
        <v>3</v>
      </c>
      <c r="B11" s="152"/>
      <c r="C11" s="33" t="s">
        <v>257</v>
      </c>
    </row>
    <row r="12" spans="1:10" ht="15.75">
      <c r="A12" s="18" t="s">
        <v>86</v>
      </c>
    </row>
    <row r="13" spans="1:10" s="34" customFormat="1" ht="26.25" customHeight="1">
      <c r="A13" s="41" t="s">
        <v>33</v>
      </c>
      <c r="B13" s="41" t="s">
        <v>12</v>
      </c>
      <c r="C13" s="48" t="s">
        <v>150</v>
      </c>
      <c r="D13" s="48" t="s">
        <v>245</v>
      </c>
      <c r="E13" s="48" t="s">
        <v>246</v>
      </c>
      <c r="F13" s="91" t="s">
        <v>38</v>
      </c>
    </row>
    <row r="14" spans="1:10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</row>
    <row r="15" spans="1:10" ht="15" customHeight="1">
      <c r="A15" s="25"/>
      <c r="B15" s="29" t="s">
        <v>87</v>
      </c>
      <c r="C15" s="25">
        <v>1</v>
      </c>
      <c r="D15" s="25">
        <v>12</v>
      </c>
      <c r="E15" s="39">
        <v>458.33333333333331</v>
      </c>
      <c r="F15" s="39">
        <f>C15*D15*E15</f>
        <v>5500</v>
      </c>
    </row>
    <row r="16" spans="1:10" ht="45" hidden="1">
      <c r="A16" s="25"/>
      <c r="B16" s="29" t="s">
        <v>88</v>
      </c>
      <c r="C16" s="25"/>
      <c r="D16" s="25"/>
      <c r="E16" s="25"/>
      <c r="F16" s="39"/>
    </row>
    <row r="17" spans="1:6" hidden="1">
      <c r="A17" s="25"/>
      <c r="B17" s="29" t="s">
        <v>89</v>
      </c>
      <c r="C17" s="25"/>
      <c r="D17" s="25"/>
      <c r="E17" s="25"/>
      <c r="F17" s="39"/>
    </row>
    <row r="18" spans="1:6" ht="45" hidden="1">
      <c r="A18" s="25"/>
      <c r="B18" s="29" t="s">
        <v>90</v>
      </c>
      <c r="C18" s="25"/>
      <c r="D18" s="25"/>
      <c r="E18" s="25"/>
      <c r="F18" s="39"/>
    </row>
    <row r="19" spans="1:6" ht="45" hidden="1">
      <c r="A19" s="25"/>
      <c r="B19" s="29" t="s">
        <v>91</v>
      </c>
      <c r="C19" s="25"/>
      <c r="D19" s="25"/>
      <c r="E19" s="25"/>
      <c r="F19" s="39"/>
    </row>
    <row r="20" spans="1:6" ht="30" hidden="1">
      <c r="A20" s="25"/>
      <c r="B20" s="29" t="s">
        <v>92</v>
      </c>
      <c r="C20" s="25"/>
      <c r="D20" s="25"/>
      <c r="E20" s="25"/>
      <c r="F20" s="39"/>
    </row>
    <row r="21" spans="1:6" ht="23.25" customHeight="1">
      <c r="A21" s="25"/>
      <c r="B21" s="29" t="s">
        <v>93</v>
      </c>
      <c r="C21" s="25">
        <v>1</v>
      </c>
      <c r="D21" s="25">
        <v>12</v>
      </c>
      <c r="E21" s="25">
        <v>695</v>
      </c>
      <c r="F21" s="39">
        <v>8333.85</v>
      </c>
    </row>
    <row r="22" spans="1:6" ht="25.5" hidden="1" customHeight="1">
      <c r="A22" s="25"/>
      <c r="B22" s="29" t="s">
        <v>94</v>
      </c>
      <c r="C22" s="25"/>
      <c r="D22" s="25"/>
      <c r="E22" s="25"/>
      <c r="F22" s="39"/>
    </row>
    <row r="23" spans="1:6" ht="22.5" hidden="1" customHeight="1">
      <c r="A23" s="29"/>
      <c r="B23" s="25"/>
      <c r="C23" s="25"/>
      <c r="D23" s="25"/>
      <c r="E23" s="25"/>
      <c r="F23" s="39"/>
    </row>
    <row r="24" spans="1:6">
      <c r="A24" s="29"/>
      <c r="B24" s="60" t="s">
        <v>190</v>
      </c>
      <c r="C24" s="25"/>
      <c r="D24" s="25"/>
      <c r="E24" s="25"/>
      <c r="F24" s="40">
        <f>F15+F21</f>
        <v>13833.85</v>
      </c>
    </row>
    <row r="25" spans="1:6">
      <c r="A25" s="25"/>
      <c r="B25" s="41" t="s">
        <v>9</v>
      </c>
      <c r="C25" s="29" t="s">
        <v>10</v>
      </c>
      <c r="D25" s="29" t="s">
        <v>10</v>
      </c>
      <c r="E25" s="29" t="s">
        <v>10</v>
      </c>
      <c r="F25" s="40">
        <f>F24</f>
        <v>13833.85</v>
      </c>
    </row>
    <row r="26" spans="1:6" ht="13.5" customHeight="1">
      <c r="A26" s="30"/>
      <c r="B26" s="43"/>
      <c r="C26" s="27"/>
      <c r="D26" s="27"/>
      <c r="E26" s="27"/>
      <c r="F26" s="42"/>
    </row>
    <row r="27" spans="1:6" ht="18.75" hidden="1">
      <c r="A27" s="19" t="s">
        <v>85</v>
      </c>
    </row>
    <row r="28" spans="1:6" hidden="1">
      <c r="A28" s="2"/>
      <c r="B28" s="2"/>
      <c r="C28" s="2"/>
    </row>
    <row r="29" spans="1:6" ht="21.75" hidden="1" customHeight="1" thickBot="1">
      <c r="A29" s="14" t="s">
        <v>2</v>
      </c>
      <c r="B29" s="221" t="s">
        <v>249</v>
      </c>
      <c r="C29" s="221"/>
    </row>
    <row r="30" spans="1:6" hidden="1">
      <c r="A30" s="15"/>
      <c r="B30" s="137"/>
      <c r="C30" s="137"/>
    </row>
    <row r="31" spans="1:6" ht="16.5" hidden="1" thickBot="1">
      <c r="A31" s="152" t="s">
        <v>3</v>
      </c>
      <c r="B31" s="152"/>
      <c r="C31" s="33" t="s">
        <v>258</v>
      </c>
    </row>
    <row r="32" spans="1:6" ht="15.75" hidden="1">
      <c r="A32" s="18" t="s">
        <v>95</v>
      </c>
    </row>
    <row r="33" spans="1:7" s="34" customFormat="1" hidden="1">
      <c r="A33" s="222" t="s">
        <v>33</v>
      </c>
      <c r="B33" s="146" t="s">
        <v>12</v>
      </c>
      <c r="C33" s="146" t="s">
        <v>96</v>
      </c>
      <c r="D33" s="146" t="s">
        <v>97</v>
      </c>
      <c r="E33" s="146" t="s">
        <v>98</v>
      </c>
    </row>
    <row r="34" spans="1:7" s="34" customFormat="1" ht="12.75" hidden="1" customHeight="1">
      <c r="A34" s="223"/>
      <c r="B34" s="146"/>
      <c r="C34" s="146"/>
      <c r="D34" s="146"/>
      <c r="E34" s="146"/>
    </row>
    <row r="35" spans="1:7" hidden="1">
      <c r="A35" s="29">
        <v>1</v>
      </c>
      <c r="B35" s="29">
        <v>2</v>
      </c>
      <c r="C35" s="29">
        <v>3</v>
      </c>
      <c r="D35" s="29">
        <v>4</v>
      </c>
      <c r="E35" s="29">
        <v>5</v>
      </c>
    </row>
    <row r="36" spans="1:7" ht="25.5" hidden="1">
      <c r="A36" s="25"/>
      <c r="B36" s="59" t="s">
        <v>99</v>
      </c>
      <c r="C36" s="25"/>
      <c r="D36" s="25"/>
      <c r="E36" s="25">
        <f>C36*D36</f>
        <v>0</v>
      </c>
    </row>
    <row r="37" spans="1:7" ht="25.5" hidden="1">
      <c r="A37" s="25"/>
      <c r="B37" s="59" t="s">
        <v>100</v>
      </c>
      <c r="C37" s="25"/>
      <c r="D37" s="25"/>
      <c r="E37" s="25">
        <f>C37*D37</f>
        <v>0</v>
      </c>
    </row>
    <row r="38" spans="1:7" s="34" customFormat="1" hidden="1">
      <c r="A38" s="60"/>
      <c r="B38" s="41" t="s">
        <v>9</v>
      </c>
      <c r="C38" s="60"/>
      <c r="D38" s="60"/>
      <c r="E38" s="60">
        <f>E36+E37</f>
        <v>0</v>
      </c>
    </row>
    <row r="39" spans="1:7" ht="15" hidden="1" customHeight="1">
      <c r="A39" s="30"/>
      <c r="B39" s="27"/>
      <c r="C39" s="30"/>
      <c r="D39" s="30"/>
      <c r="E39" s="30"/>
    </row>
    <row r="40" spans="1:7" ht="18.75">
      <c r="A40" s="19" t="s">
        <v>85</v>
      </c>
    </row>
    <row r="41" spans="1:7">
      <c r="A41" s="2"/>
      <c r="B41" s="2"/>
      <c r="C41" s="2"/>
    </row>
    <row r="42" spans="1:7" ht="24" customHeight="1" thickBot="1">
      <c r="A42" s="14" t="s">
        <v>2</v>
      </c>
      <c r="B42" s="169">
        <v>244223</v>
      </c>
      <c r="C42" s="170"/>
    </row>
    <row r="43" spans="1:7">
      <c r="A43" s="15"/>
      <c r="B43" s="137"/>
      <c r="C43" s="137"/>
    </row>
    <row r="44" spans="1:7" ht="16.5" thickBot="1">
      <c r="A44" s="152" t="s">
        <v>3</v>
      </c>
      <c r="B44" s="152"/>
      <c r="C44" s="33" t="s">
        <v>259</v>
      </c>
    </row>
    <row r="45" spans="1:7" ht="15.75">
      <c r="A45" s="18" t="s">
        <v>101</v>
      </c>
    </row>
    <row r="46" spans="1:7">
      <c r="A46" s="41" t="s">
        <v>4</v>
      </c>
      <c r="B46" s="224" t="s">
        <v>58</v>
      </c>
      <c r="C46" s="225"/>
      <c r="D46" s="220" t="s">
        <v>102</v>
      </c>
      <c r="E46" s="220" t="s">
        <v>103</v>
      </c>
      <c r="F46" s="220" t="s">
        <v>104</v>
      </c>
      <c r="G46" s="146" t="s">
        <v>162</v>
      </c>
    </row>
    <row r="47" spans="1:7">
      <c r="A47" s="41" t="s">
        <v>5</v>
      </c>
      <c r="B47" s="226"/>
      <c r="C47" s="227"/>
      <c r="D47" s="220"/>
      <c r="E47" s="220"/>
      <c r="F47" s="220"/>
      <c r="G47" s="146"/>
    </row>
    <row r="48" spans="1:7">
      <c r="A48" s="29">
        <v>1</v>
      </c>
      <c r="B48" s="130">
        <v>2</v>
      </c>
      <c r="C48" s="130"/>
      <c r="D48" s="29">
        <v>4</v>
      </c>
      <c r="E48" s="29">
        <v>5</v>
      </c>
      <c r="F48" s="29">
        <v>6</v>
      </c>
      <c r="G48" s="29">
        <v>6</v>
      </c>
    </row>
    <row r="49" spans="1:7" ht="15" customHeight="1">
      <c r="A49" s="25"/>
      <c r="B49" s="130" t="s">
        <v>105</v>
      </c>
      <c r="C49" s="130"/>
      <c r="D49" s="73">
        <v>139000</v>
      </c>
      <c r="E49" s="25">
        <v>7.86</v>
      </c>
      <c r="F49" s="25"/>
      <c r="G49" s="39">
        <v>944180</v>
      </c>
    </row>
    <row r="50" spans="1:7" ht="0.75" hidden="1" customHeight="1" thickBot="1">
      <c r="A50" s="25"/>
      <c r="B50" s="135" t="s">
        <v>106</v>
      </c>
      <c r="C50" s="135"/>
      <c r="D50" s="25"/>
      <c r="E50" s="25"/>
      <c r="F50" s="25"/>
      <c r="G50" s="39"/>
    </row>
    <row r="51" spans="1:7" hidden="1">
      <c r="A51" s="29"/>
      <c r="B51" s="178"/>
      <c r="C51" s="178"/>
      <c r="D51" s="25"/>
      <c r="E51" s="25"/>
      <c r="F51" s="25"/>
      <c r="G51" s="39">
        <f t="shared" ref="G51:G68" si="0">D51*E51*(F51+100)</f>
        <v>0</v>
      </c>
    </row>
    <row r="52" spans="1:7" hidden="1">
      <c r="A52" s="29"/>
      <c r="B52" s="178"/>
      <c r="C52" s="178"/>
      <c r="D52" s="25"/>
      <c r="E52" s="25"/>
      <c r="F52" s="25"/>
      <c r="G52" s="39">
        <f t="shared" si="0"/>
        <v>0</v>
      </c>
    </row>
    <row r="53" spans="1:7" hidden="1">
      <c r="A53" s="25"/>
      <c r="B53" s="130" t="s">
        <v>107</v>
      </c>
      <c r="C53" s="130"/>
      <c r="D53" s="25"/>
      <c r="E53" s="25"/>
      <c r="F53" s="25"/>
      <c r="G53" s="39">
        <f t="shared" si="0"/>
        <v>0</v>
      </c>
    </row>
    <row r="54" spans="1:7" hidden="1">
      <c r="A54" s="25"/>
      <c r="B54" s="135" t="s">
        <v>106</v>
      </c>
      <c r="C54" s="135"/>
      <c r="D54" s="25"/>
      <c r="E54" s="25"/>
      <c r="F54" s="25"/>
      <c r="G54" s="39"/>
    </row>
    <row r="55" spans="1:7" hidden="1">
      <c r="A55" s="29"/>
      <c r="B55" s="178"/>
      <c r="C55" s="178"/>
      <c r="D55" s="25"/>
      <c r="E55" s="25"/>
      <c r="F55" s="25"/>
      <c r="G55" s="39">
        <f t="shared" si="0"/>
        <v>0</v>
      </c>
    </row>
    <row r="56" spans="1:7" hidden="1">
      <c r="A56" s="29"/>
      <c r="B56" s="178"/>
      <c r="C56" s="178"/>
      <c r="D56" s="25"/>
      <c r="E56" s="25"/>
      <c r="F56" s="25"/>
      <c r="G56" s="39">
        <f t="shared" si="0"/>
        <v>0</v>
      </c>
    </row>
    <row r="57" spans="1:7" hidden="1">
      <c r="A57" s="25"/>
      <c r="B57" s="130" t="s">
        <v>108</v>
      </c>
      <c r="C57" s="130"/>
      <c r="D57" s="25"/>
      <c r="E57" s="25"/>
      <c r="F57" s="25"/>
      <c r="G57" s="39">
        <f t="shared" si="0"/>
        <v>0</v>
      </c>
    </row>
    <row r="58" spans="1:7" hidden="1">
      <c r="A58" s="25"/>
      <c r="B58" s="135" t="s">
        <v>106</v>
      </c>
      <c r="C58" s="135"/>
      <c r="D58" s="25"/>
      <c r="E58" s="25"/>
      <c r="F58" s="25"/>
      <c r="G58" s="39"/>
    </row>
    <row r="59" spans="1:7" hidden="1">
      <c r="A59" s="29"/>
      <c r="B59" s="178"/>
      <c r="C59" s="178"/>
      <c r="D59" s="25"/>
      <c r="E59" s="25"/>
      <c r="F59" s="25"/>
      <c r="G59" s="39">
        <f t="shared" si="0"/>
        <v>0</v>
      </c>
    </row>
    <row r="60" spans="1:7" hidden="1">
      <c r="A60" s="29"/>
      <c r="B60" s="178"/>
      <c r="C60" s="178"/>
      <c r="D60" s="25"/>
      <c r="E60" s="25"/>
      <c r="F60" s="25"/>
      <c r="G60" s="39">
        <f t="shared" si="0"/>
        <v>0</v>
      </c>
    </row>
    <row r="61" spans="1:7" hidden="1">
      <c r="A61" s="25"/>
      <c r="B61" s="130" t="s">
        <v>161</v>
      </c>
      <c r="C61" s="130"/>
      <c r="D61" s="25"/>
      <c r="E61" s="25"/>
      <c r="F61" s="25"/>
      <c r="G61" s="39">
        <f t="shared" si="0"/>
        <v>0</v>
      </c>
    </row>
    <row r="62" spans="1:7" hidden="1">
      <c r="A62" s="25"/>
      <c r="B62" s="135" t="s">
        <v>106</v>
      </c>
      <c r="C62" s="135"/>
      <c r="D62" s="25"/>
      <c r="E62" s="25"/>
      <c r="F62" s="25"/>
      <c r="G62" s="39"/>
    </row>
    <row r="63" spans="1:7" hidden="1">
      <c r="A63" s="29"/>
      <c r="B63" s="178"/>
      <c r="C63" s="178"/>
      <c r="D63" s="25"/>
      <c r="E63" s="25"/>
      <c r="F63" s="25"/>
      <c r="G63" s="39">
        <f t="shared" si="0"/>
        <v>0</v>
      </c>
    </row>
    <row r="64" spans="1:7" hidden="1">
      <c r="A64" s="29"/>
      <c r="B64" s="178"/>
      <c r="C64" s="178"/>
      <c r="D64" s="25"/>
      <c r="E64" s="25"/>
      <c r="F64" s="25"/>
      <c r="G64" s="39">
        <f t="shared" si="0"/>
        <v>0</v>
      </c>
    </row>
    <row r="65" spans="1:7" hidden="1">
      <c r="A65" s="25"/>
      <c r="B65" s="130" t="s">
        <v>109</v>
      </c>
      <c r="C65" s="130"/>
      <c r="D65" s="25"/>
      <c r="E65" s="25"/>
      <c r="F65" s="25"/>
      <c r="G65" s="39">
        <f t="shared" si="0"/>
        <v>0</v>
      </c>
    </row>
    <row r="66" spans="1:7" hidden="1">
      <c r="A66" s="25"/>
      <c r="B66" s="135" t="s">
        <v>106</v>
      </c>
      <c r="C66" s="135"/>
      <c r="D66" s="25"/>
      <c r="E66" s="25"/>
      <c r="F66" s="25"/>
      <c r="G66" s="39"/>
    </row>
    <row r="67" spans="1:7" hidden="1">
      <c r="A67" s="29"/>
      <c r="B67" s="178"/>
      <c r="C67" s="178"/>
      <c r="D67" s="25"/>
      <c r="E67" s="25"/>
      <c r="F67" s="25"/>
      <c r="G67" s="39">
        <f t="shared" si="0"/>
        <v>0</v>
      </c>
    </row>
    <row r="68" spans="1:7" hidden="1">
      <c r="A68" s="29"/>
      <c r="B68" s="178"/>
      <c r="C68" s="178"/>
      <c r="D68" s="25"/>
      <c r="E68" s="25"/>
      <c r="F68" s="25"/>
      <c r="G68" s="39">
        <f t="shared" si="0"/>
        <v>0</v>
      </c>
    </row>
    <row r="69" spans="1:7">
      <c r="A69" s="29"/>
      <c r="B69" s="181" t="s">
        <v>193</v>
      </c>
      <c r="C69" s="181"/>
      <c r="D69" s="25"/>
      <c r="E69" s="25"/>
      <c r="F69" s="25"/>
      <c r="G69" s="39">
        <f>G49</f>
        <v>944180</v>
      </c>
    </row>
    <row r="70" spans="1:7" s="34" customFormat="1">
      <c r="A70" s="60"/>
      <c r="B70" s="151" t="s">
        <v>9</v>
      </c>
      <c r="C70" s="151"/>
      <c r="D70" s="41" t="s">
        <v>10</v>
      </c>
      <c r="E70" s="41" t="s">
        <v>10</v>
      </c>
      <c r="F70" s="41" t="s">
        <v>10</v>
      </c>
      <c r="G70" s="40">
        <f>G69</f>
        <v>944180</v>
      </c>
    </row>
    <row r="71" spans="1:7">
      <c r="A71" s="30"/>
      <c r="B71" s="43"/>
      <c r="C71" s="43"/>
      <c r="D71" s="27"/>
      <c r="E71" s="27"/>
      <c r="F71" s="27"/>
      <c r="G71" s="66"/>
    </row>
    <row r="72" spans="1:7" ht="0.75" customHeight="1">
      <c r="A72" s="17" t="s">
        <v>85</v>
      </c>
    </row>
    <row r="73" spans="1:7" hidden="1">
      <c r="A73" s="2"/>
      <c r="B73" s="2"/>
      <c r="C73" s="2"/>
    </row>
    <row r="74" spans="1:7" ht="21.75" hidden="1" customHeight="1" thickBot="1">
      <c r="A74" s="14" t="s">
        <v>2</v>
      </c>
      <c r="B74" s="179"/>
      <c r="C74" s="179"/>
    </row>
    <row r="75" spans="1:7" hidden="1">
      <c r="A75" s="15"/>
      <c r="B75" s="137"/>
      <c r="C75" s="137"/>
    </row>
    <row r="76" spans="1:7" ht="15.75" hidden="1" thickBot="1">
      <c r="A76" s="152" t="s">
        <v>3</v>
      </c>
      <c r="B76" s="152"/>
      <c r="C76" s="16"/>
    </row>
    <row r="77" spans="1:7" hidden="1">
      <c r="A77" s="17" t="s">
        <v>110</v>
      </c>
    </row>
    <row r="78" spans="1:7" s="34" customFormat="1" ht="22.5" hidden="1" customHeight="1">
      <c r="A78" s="41" t="s">
        <v>33</v>
      </c>
      <c r="B78" s="151" t="s">
        <v>58</v>
      </c>
      <c r="C78" s="151"/>
      <c r="D78" s="37" t="s">
        <v>111</v>
      </c>
      <c r="E78" s="37" t="s">
        <v>112</v>
      </c>
      <c r="F78" s="37" t="s">
        <v>113</v>
      </c>
    </row>
    <row r="79" spans="1:7" hidden="1">
      <c r="A79" s="29">
        <v>1</v>
      </c>
      <c r="B79" s="130">
        <v>2</v>
      </c>
      <c r="C79" s="130"/>
      <c r="D79" s="29">
        <v>4</v>
      </c>
      <c r="E79" s="29">
        <v>5</v>
      </c>
      <c r="F79" s="29">
        <v>6</v>
      </c>
    </row>
    <row r="80" spans="1:7" hidden="1">
      <c r="A80" s="25"/>
      <c r="B80" s="130" t="s">
        <v>114</v>
      </c>
      <c r="C80" s="130"/>
      <c r="D80" s="29" t="s">
        <v>10</v>
      </c>
      <c r="E80" s="29" t="s">
        <v>10</v>
      </c>
      <c r="F80" s="25">
        <v>0</v>
      </c>
    </row>
    <row r="81" spans="1:6" hidden="1">
      <c r="A81" s="25"/>
      <c r="B81" s="135" t="s">
        <v>106</v>
      </c>
      <c r="C81" s="135"/>
      <c r="D81" s="25"/>
      <c r="E81" s="25"/>
      <c r="F81" s="25"/>
    </row>
    <row r="82" spans="1:6" hidden="1">
      <c r="A82" s="29"/>
      <c r="B82" s="178"/>
      <c r="C82" s="178"/>
      <c r="D82" s="25"/>
      <c r="E82" s="25"/>
      <c r="F82" s="25"/>
    </row>
    <row r="83" spans="1:6" hidden="1">
      <c r="A83" s="25"/>
      <c r="B83" s="130" t="s">
        <v>115</v>
      </c>
      <c r="C83" s="130"/>
      <c r="D83" s="29" t="s">
        <v>10</v>
      </c>
      <c r="E83" s="29" t="s">
        <v>10</v>
      </c>
      <c r="F83" s="25">
        <v>0</v>
      </c>
    </row>
    <row r="84" spans="1:6" hidden="1">
      <c r="A84" s="25"/>
      <c r="B84" s="135" t="s">
        <v>106</v>
      </c>
      <c r="C84" s="135"/>
      <c r="D84" s="25"/>
      <c r="E84" s="25"/>
      <c r="F84" s="25"/>
    </row>
    <row r="85" spans="1:6" hidden="1">
      <c r="A85" s="29"/>
      <c r="B85" s="178"/>
      <c r="C85" s="178"/>
      <c r="D85" s="25"/>
      <c r="E85" s="25"/>
      <c r="F85" s="25"/>
    </row>
    <row r="86" spans="1:6" s="34" customFormat="1" hidden="1">
      <c r="A86" s="60"/>
      <c r="B86" s="151" t="s">
        <v>9</v>
      </c>
      <c r="C86" s="151"/>
      <c r="D86" s="41" t="s">
        <v>10</v>
      </c>
      <c r="E86" s="41" t="s">
        <v>10</v>
      </c>
      <c r="F86" s="41" t="s">
        <v>10</v>
      </c>
    </row>
    <row r="87" spans="1:6">
      <c r="A87" s="17" t="s">
        <v>85</v>
      </c>
    </row>
    <row r="88" spans="1:6" ht="11.25" customHeight="1">
      <c r="A88" s="2"/>
      <c r="B88" s="2"/>
      <c r="C88" s="2"/>
    </row>
    <row r="89" spans="1:6" ht="20.25" customHeight="1" thickBot="1">
      <c r="A89" s="14" t="s">
        <v>2</v>
      </c>
      <c r="B89" s="169">
        <v>244225</v>
      </c>
      <c r="C89" s="170"/>
    </row>
    <row r="90" spans="1:6" ht="9.75" customHeight="1">
      <c r="A90" s="15"/>
      <c r="B90" s="137"/>
      <c r="C90" s="137"/>
    </row>
    <row r="91" spans="1:6" ht="16.5" thickBot="1">
      <c r="A91" s="152" t="s">
        <v>3</v>
      </c>
      <c r="B91" s="152"/>
      <c r="C91" s="33" t="s">
        <v>255</v>
      </c>
    </row>
    <row r="92" spans="1:6">
      <c r="A92" s="17" t="s">
        <v>116</v>
      </c>
    </row>
    <row r="93" spans="1:6" s="34" customFormat="1" ht="24.75" customHeight="1">
      <c r="A93" s="41" t="s">
        <v>33</v>
      </c>
      <c r="B93" s="220" t="s">
        <v>12</v>
      </c>
      <c r="C93" s="220"/>
      <c r="D93" s="48" t="s">
        <v>117</v>
      </c>
      <c r="E93" s="95" t="s">
        <v>250</v>
      </c>
      <c r="F93" s="48" t="s">
        <v>119</v>
      </c>
    </row>
    <row r="94" spans="1:6">
      <c r="A94" s="29">
        <v>1</v>
      </c>
      <c r="B94" s="130">
        <v>2</v>
      </c>
      <c r="C94" s="130"/>
      <c r="D94" s="29">
        <v>3</v>
      </c>
      <c r="E94" s="29">
        <v>4</v>
      </c>
      <c r="F94" s="29">
        <v>5</v>
      </c>
    </row>
    <row r="95" spans="1:6" ht="16.5" customHeight="1">
      <c r="A95" s="29"/>
      <c r="B95" s="130" t="s">
        <v>120</v>
      </c>
      <c r="C95" s="130"/>
      <c r="D95" s="29" t="s">
        <v>10</v>
      </c>
      <c r="E95" s="29" t="s">
        <v>10</v>
      </c>
      <c r="F95" s="112">
        <f>F98+F99</f>
        <v>0</v>
      </c>
    </row>
    <row r="96" spans="1:6" hidden="1">
      <c r="A96" s="25"/>
      <c r="B96" s="168" t="s">
        <v>8</v>
      </c>
      <c r="C96" s="168"/>
      <c r="D96" s="25"/>
      <c r="E96" s="25"/>
      <c r="F96" s="103"/>
    </row>
    <row r="97" spans="1:6" hidden="1">
      <c r="A97" s="25"/>
      <c r="B97" s="168" t="s">
        <v>121</v>
      </c>
      <c r="C97" s="168"/>
      <c r="D97" s="25"/>
      <c r="E97" s="25"/>
      <c r="F97" s="103"/>
    </row>
    <row r="98" spans="1:6" ht="29.25" customHeight="1">
      <c r="A98" s="25"/>
      <c r="B98" s="168" t="s">
        <v>122</v>
      </c>
      <c r="C98" s="168"/>
      <c r="D98" s="25">
        <v>0</v>
      </c>
      <c r="E98" s="25">
        <v>0</v>
      </c>
      <c r="F98" s="103">
        <v>0</v>
      </c>
    </row>
    <row r="99" spans="1:6" ht="15" hidden="1" customHeight="1">
      <c r="A99" s="25"/>
      <c r="B99" s="168" t="s">
        <v>123</v>
      </c>
      <c r="C99" s="168"/>
      <c r="D99" s="25">
        <v>0</v>
      </c>
      <c r="E99" s="25">
        <v>365.75</v>
      </c>
      <c r="F99" s="111">
        <f>E99*D99</f>
        <v>0</v>
      </c>
    </row>
    <row r="100" spans="1:6" ht="30.75" hidden="1" customHeight="1" thickBot="1">
      <c r="A100" s="25"/>
      <c r="B100" s="168" t="s">
        <v>124</v>
      </c>
      <c r="C100" s="168"/>
      <c r="D100" s="25"/>
      <c r="E100" s="25"/>
      <c r="F100" s="111"/>
    </row>
    <row r="101" spans="1:6" hidden="1">
      <c r="A101" s="29"/>
      <c r="B101" s="178"/>
      <c r="C101" s="178"/>
      <c r="D101" s="25"/>
      <c r="E101" s="25"/>
      <c r="F101" s="111"/>
    </row>
    <row r="102" spans="1:6" hidden="1">
      <c r="A102" s="29"/>
      <c r="B102" s="130" t="s">
        <v>125</v>
      </c>
      <c r="C102" s="130"/>
      <c r="D102" s="29" t="s">
        <v>10</v>
      </c>
      <c r="E102" s="29" t="s">
        <v>10</v>
      </c>
      <c r="F102" s="111"/>
    </row>
    <row r="103" spans="1:6" hidden="1">
      <c r="A103" s="25"/>
      <c r="B103" s="168" t="s">
        <v>8</v>
      </c>
      <c r="C103" s="168"/>
      <c r="D103" s="25"/>
      <c r="E103" s="25"/>
      <c r="F103" s="111"/>
    </row>
    <row r="104" spans="1:6" hidden="1">
      <c r="A104" s="25"/>
      <c r="B104" s="168" t="s">
        <v>126</v>
      </c>
      <c r="C104" s="168"/>
      <c r="D104" s="25"/>
      <c r="E104" s="25"/>
      <c r="F104" s="111"/>
    </row>
    <row r="105" spans="1:6" hidden="1">
      <c r="A105" s="25"/>
      <c r="B105" s="168" t="s">
        <v>127</v>
      </c>
      <c r="C105" s="168"/>
      <c r="D105" s="25"/>
      <c r="E105" s="25"/>
      <c r="F105" s="111"/>
    </row>
    <row r="106" spans="1:6" hidden="1">
      <c r="A106" s="29"/>
      <c r="B106" s="178"/>
      <c r="C106" s="178"/>
      <c r="D106" s="25"/>
      <c r="E106" s="25"/>
      <c r="F106" s="111"/>
    </row>
    <row r="107" spans="1:6" ht="21.75" hidden="1" customHeight="1" thickBot="1">
      <c r="A107" s="29"/>
      <c r="B107" s="130" t="s">
        <v>128</v>
      </c>
      <c r="C107" s="130"/>
      <c r="D107" s="29" t="s">
        <v>10</v>
      </c>
      <c r="E107" s="29" t="s">
        <v>10</v>
      </c>
      <c r="F107" s="111"/>
    </row>
    <row r="108" spans="1:6" hidden="1">
      <c r="A108" s="25"/>
      <c r="B108" s="168" t="s">
        <v>8</v>
      </c>
      <c r="C108" s="168"/>
      <c r="D108" s="25"/>
      <c r="E108" s="25"/>
      <c r="F108" s="111"/>
    </row>
    <row r="109" spans="1:6" ht="37.5" hidden="1" customHeight="1" thickBot="1">
      <c r="A109" s="25"/>
      <c r="B109" s="168" t="s">
        <v>129</v>
      </c>
      <c r="C109" s="168"/>
      <c r="D109" s="25"/>
      <c r="E109" s="25"/>
      <c r="F109" s="111"/>
    </row>
    <row r="110" spans="1:6" ht="42" hidden="1" customHeight="1" thickBot="1">
      <c r="A110" s="25"/>
      <c r="B110" s="168" t="s">
        <v>130</v>
      </c>
      <c r="C110" s="168"/>
      <c r="D110" s="25"/>
      <c r="E110" s="25"/>
      <c r="F110" s="111"/>
    </row>
    <row r="111" spans="1:6" hidden="1">
      <c r="A111" s="29"/>
      <c r="B111" s="178"/>
      <c r="C111" s="178"/>
      <c r="D111" s="25"/>
      <c r="E111" s="25"/>
      <c r="F111" s="111"/>
    </row>
    <row r="112" spans="1:6" hidden="1">
      <c r="A112" s="29"/>
      <c r="B112" s="130" t="s">
        <v>131</v>
      </c>
      <c r="C112" s="130"/>
      <c r="D112" s="29" t="s">
        <v>10</v>
      </c>
      <c r="E112" s="29" t="s">
        <v>10</v>
      </c>
      <c r="F112" s="110">
        <f>F114</f>
        <v>0</v>
      </c>
    </row>
    <row r="113" spans="1:6" hidden="1">
      <c r="A113" s="25"/>
      <c r="B113" s="168" t="s">
        <v>8</v>
      </c>
      <c r="C113" s="168"/>
      <c r="D113" s="25"/>
      <c r="E113" s="25"/>
      <c r="F113" s="111"/>
    </row>
    <row r="114" spans="1:6" hidden="1">
      <c r="A114" s="29"/>
      <c r="B114" s="229" t="s">
        <v>251</v>
      </c>
      <c r="C114" s="229"/>
      <c r="D114" s="25">
        <v>0</v>
      </c>
      <c r="E114" s="25">
        <v>3295</v>
      </c>
      <c r="F114" s="111">
        <f>E114*D114</f>
        <v>0</v>
      </c>
    </row>
    <row r="115" spans="1:6" hidden="1">
      <c r="A115" s="29"/>
      <c r="B115" s="178" t="s">
        <v>205</v>
      </c>
      <c r="C115" s="178"/>
      <c r="D115" s="25">
        <v>0</v>
      </c>
      <c r="E115" s="25">
        <v>500</v>
      </c>
      <c r="F115" s="111">
        <f>E115*D115</f>
        <v>0</v>
      </c>
    </row>
    <row r="116" spans="1:6">
      <c r="A116" s="29"/>
      <c r="B116" s="178" t="s">
        <v>203</v>
      </c>
      <c r="C116" s="178"/>
      <c r="D116" s="25">
        <v>12</v>
      </c>
      <c r="E116" s="25">
        <v>1100</v>
      </c>
      <c r="F116" s="103">
        <f>E116*D116</f>
        <v>13200</v>
      </c>
    </row>
    <row r="117" spans="1:6">
      <c r="A117" s="29"/>
      <c r="B117" s="178" t="s">
        <v>210</v>
      </c>
      <c r="C117" s="178"/>
      <c r="D117" s="25">
        <v>12</v>
      </c>
      <c r="E117" s="25">
        <v>3313.4</v>
      </c>
      <c r="F117" s="103">
        <v>39760</v>
      </c>
    </row>
    <row r="118" spans="1:6" hidden="1">
      <c r="A118" s="29"/>
      <c r="B118" s="178" t="s">
        <v>289</v>
      </c>
      <c r="C118" s="178"/>
      <c r="D118" s="25">
        <v>0</v>
      </c>
      <c r="E118" s="25">
        <v>48505.96</v>
      </c>
      <c r="F118" s="111">
        <f t="shared" ref="F118:F128" si="1">E118*D118</f>
        <v>0</v>
      </c>
    </row>
    <row r="119" spans="1:6" hidden="1">
      <c r="A119" s="29"/>
      <c r="B119" s="178" t="s">
        <v>297</v>
      </c>
      <c r="C119" s="178"/>
      <c r="D119" s="25">
        <v>0</v>
      </c>
      <c r="E119" s="25">
        <v>4500</v>
      </c>
      <c r="F119" s="103">
        <f t="shared" si="1"/>
        <v>0</v>
      </c>
    </row>
    <row r="120" spans="1:6" hidden="1">
      <c r="A120" s="29"/>
      <c r="B120" s="178" t="s">
        <v>298</v>
      </c>
      <c r="C120" s="178"/>
      <c r="D120" s="25">
        <v>0</v>
      </c>
      <c r="E120" s="25">
        <v>3500</v>
      </c>
      <c r="F120" s="103">
        <f t="shared" si="1"/>
        <v>0</v>
      </c>
    </row>
    <row r="121" spans="1:6" hidden="1">
      <c r="A121" s="29"/>
      <c r="B121" s="178" t="s">
        <v>299</v>
      </c>
      <c r="C121" s="178"/>
      <c r="D121" s="25">
        <v>0</v>
      </c>
      <c r="E121" s="25">
        <v>1650</v>
      </c>
      <c r="F121" s="103">
        <f t="shared" si="1"/>
        <v>0</v>
      </c>
    </row>
    <row r="122" spans="1:6" hidden="1">
      <c r="A122" s="29"/>
      <c r="B122" s="178" t="s">
        <v>300</v>
      </c>
      <c r="C122" s="178"/>
      <c r="D122" s="25">
        <v>0</v>
      </c>
      <c r="E122" s="25">
        <v>1650</v>
      </c>
      <c r="F122" s="103">
        <f t="shared" si="1"/>
        <v>0</v>
      </c>
    </row>
    <row r="123" spans="1:6" ht="15.75" customHeight="1">
      <c r="A123" s="25"/>
      <c r="B123" s="168" t="s">
        <v>123</v>
      </c>
      <c r="C123" s="168"/>
      <c r="D123" s="25">
        <v>1</v>
      </c>
      <c r="E123" s="25">
        <v>4473</v>
      </c>
      <c r="F123" s="103">
        <f>E123*D123</f>
        <v>4473</v>
      </c>
    </row>
    <row r="124" spans="1:6">
      <c r="A124" s="29"/>
      <c r="B124" s="178" t="s">
        <v>263</v>
      </c>
      <c r="C124" s="178"/>
      <c r="D124" s="25">
        <v>12</v>
      </c>
      <c r="E124" s="25">
        <v>1650</v>
      </c>
      <c r="F124" s="103">
        <f>E124*D124</f>
        <v>19800</v>
      </c>
    </row>
    <row r="125" spans="1:6">
      <c r="A125" s="29"/>
      <c r="B125" s="178" t="s">
        <v>264</v>
      </c>
      <c r="C125" s="178"/>
      <c r="D125" s="25">
        <v>12</v>
      </c>
      <c r="E125" s="25">
        <v>1100</v>
      </c>
      <c r="F125" s="103">
        <f t="shared" si="1"/>
        <v>13200</v>
      </c>
    </row>
    <row r="126" spans="1:6">
      <c r="A126" s="29"/>
      <c r="B126" s="124" t="s">
        <v>305</v>
      </c>
      <c r="C126" s="125"/>
      <c r="D126" s="25">
        <v>1</v>
      </c>
      <c r="E126" s="25">
        <v>4500</v>
      </c>
      <c r="F126" s="103">
        <f t="shared" si="1"/>
        <v>4500</v>
      </c>
    </row>
    <row r="127" spans="1:6">
      <c r="A127" s="29"/>
      <c r="B127" s="124" t="s">
        <v>325</v>
      </c>
      <c r="C127" s="125"/>
      <c r="D127" s="25">
        <v>1</v>
      </c>
      <c r="E127" s="25">
        <v>99024</v>
      </c>
      <c r="F127" s="103">
        <f t="shared" si="1"/>
        <v>99024</v>
      </c>
    </row>
    <row r="128" spans="1:6">
      <c r="A128" s="29"/>
      <c r="B128" s="124" t="s">
        <v>326</v>
      </c>
      <c r="C128" s="125"/>
      <c r="D128" s="25">
        <v>1</v>
      </c>
      <c r="E128" s="25">
        <v>4190</v>
      </c>
      <c r="F128" s="103">
        <f t="shared" si="1"/>
        <v>4190</v>
      </c>
    </row>
    <row r="129" spans="1:9" ht="16.5" customHeight="1">
      <c r="A129" s="100"/>
      <c r="B129" s="101" t="s">
        <v>193</v>
      </c>
      <c r="C129" s="102"/>
      <c r="D129" s="97"/>
      <c r="E129" s="97"/>
      <c r="F129" s="112">
        <f>F95+F116+F117+F118+F119+F120+F121+F122+F125+F123+F124+F126+F127+F128</f>
        <v>198147</v>
      </c>
      <c r="G129" s="93">
        <f>F129-F98</f>
        <v>198147</v>
      </c>
      <c r="I129" s="93"/>
    </row>
    <row r="130" spans="1:9" ht="16.5" customHeight="1">
      <c r="A130" s="29"/>
      <c r="B130" s="130" t="s">
        <v>120</v>
      </c>
      <c r="C130" s="130"/>
      <c r="D130" s="29" t="s">
        <v>10</v>
      </c>
      <c r="E130" s="29" t="s">
        <v>10</v>
      </c>
      <c r="F130" s="112">
        <f>F133+F134</f>
        <v>0</v>
      </c>
    </row>
    <row r="131" spans="1:9">
      <c r="A131" s="25"/>
      <c r="B131" s="168" t="s">
        <v>8</v>
      </c>
      <c r="C131" s="168"/>
      <c r="D131" s="25"/>
      <c r="E131" s="25"/>
      <c r="F131" s="103"/>
    </row>
    <row r="132" spans="1:9" hidden="1">
      <c r="A132" s="25"/>
      <c r="B132" s="168" t="s">
        <v>121</v>
      </c>
      <c r="C132" s="168"/>
      <c r="D132" s="25"/>
      <c r="E132" s="25"/>
      <c r="F132" s="103"/>
    </row>
    <row r="133" spans="1:9" ht="32.25" hidden="1" customHeight="1" thickBot="1">
      <c r="A133" s="25"/>
      <c r="B133" s="168" t="s">
        <v>122</v>
      </c>
      <c r="C133" s="168"/>
      <c r="D133" s="25">
        <v>4</v>
      </c>
      <c r="E133" s="25">
        <v>0</v>
      </c>
      <c r="F133" s="103">
        <f>E133*D133</f>
        <v>0</v>
      </c>
    </row>
    <row r="134" spans="1:9" ht="0.75" customHeight="1">
      <c r="A134" s="25"/>
      <c r="B134" s="168" t="s">
        <v>123</v>
      </c>
      <c r="C134" s="168"/>
      <c r="D134" s="25">
        <v>0</v>
      </c>
      <c r="E134" s="25">
        <v>975</v>
      </c>
      <c r="F134" s="103">
        <f>E134*D134</f>
        <v>0</v>
      </c>
    </row>
    <row r="135" spans="1:9" ht="33.75" hidden="1" customHeight="1" thickBot="1">
      <c r="A135" s="25"/>
      <c r="B135" s="168" t="s">
        <v>124</v>
      </c>
      <c r="C135" s="168"/>
      <c r="D135" s="25"/>
      <c r="E135" s="25"/>
      <c r="F135" s="103"/>
    </row>
    <row r="136" spans="1:9" ht="13.5" customHeight="1">
      <c r="A136" s="29"/>
      <c r="B136" s="178"/>
      <c r="C136" s="178"/>
      <c r="D136" s="25"/>
      <c r="E136" s="25"/>
      <c r="F136" s="103"/>
    </row>
    <row r="137" spans="1:9" ht="2.25" hidden="1" customHeight="1" thickBot="1">
      <c r="A137" s="29"/>
      <c r="B137" s="130" t="s">
        <v>125</v>
      </c>
      <c r="C137" s="130"/>
      <c r="D137" s="29" t="s">
        <v>10</v>
      </c>
      <c r="E137" s="29" t="s">
        <v>10</v>
      </c>
      <c r="F137" s="111"/>
    </row>
    <row r="138" spans="1:9" hidden="1">
      <c r="A138" s="25"/>
      <c r="B138" s="168" t="s">
        <v>8</v>
      </c>
      <c r="C138" s="168"/>
      <c r="D138" s="25"/>
      <c r="E138" s="25"/>
      <c r="F138" s="111"/>
    </row>
    <row r="139" spans="1:9" hidden="1">
      <c r="A139" s="25"/>
      <c r="B139" s="168" t="s">
        <v>126</v>
      </c>
      <c r="C139" s="168"/>
      <c r="D139" s="25"/>
      <c r="E139" s="25"/>
      <c r="F139" s="111"/>
    </row>
    <row r="140" spans="1:9" hidden="1">
      <c r="A140" s="25"/>
      <c r="B140" s="168" t="s">
        <v>127</v>
      </c>
      <c r="C140" s="168"/>
      <c r="D140" s="25"/>
      <c r="E140" s="25"/>
      <c r="F140" s="111"/>
    </row>
    <row r="141" spans="1:9" hidden="1">
      <c r="A141" s="29"/>
      <c r="B141" s="178"/>
      <c r="C141" s="178"/>
      <c r="D141" s="25"/>
      <c r="E141" s="25"/>
      <c r="F141" s="111"/>
    </row>
    <row r="142" spans="1:9" ht="21.75" hidden="1" customHeight="1" thickBot="1">
      <c r="A142" s="29"/>
      <c r="B142" s="130" t="s">
        <v>128</v>
      </c>
      <c r="C142" s="130"/>
      <c r="D142" s="29" t="s">
        <v>10</v>
      </c>
      <c r="E142" s="29" t="s">
        <v>10</v>
      </c>
      <c r="F142" s="111"/>
    </row>
    <row r="143" spans="1:9" hidden="1">
      <c r="A143" s="25"/>
      <c r="B143" s="168" t="s">
        <v>8</v>
      </c>
      <c r="C143" s="168"/>
      <c r="D143" s="25"/>
      <c r="E143" s="25"/>
      <c r="F143" s="111"/>
    </row>
    <row r="144" spans="1:9" ht="37.5" hidden="1" customHeight="1" thickBot="1">
      <c r="A144" s="25"/>
      <c r="B144" s="168" t="s">
        <v>129</v>
      </c>
      <c r="C144" s="168"/>
      <c r="D144" s="25"/>
      <c r="E144" s="25"/>
      <c r="F144" s="111"/>
    </row>
    <row r="145" spans="1:6" ht="42" hidden="1" customHeight="1" thickBot="1">
      <c r="A145" s="25"/>
      <c r="B145" s="168" t="s">
        <v>130</v>
      </c>
      <c r="C145" s="168"/>
      <c r="D145" s="25"/>
      <c r="E145" s="25"/>
      <c r="F145" s="111"/>
    </row>
    <row r="146" spans="1:6">
      <c r="A146" s="29"/>
      <c r="B146" s="130" t="s">
        <v>131</v>
      </c>
      <c r="C146" s="130"/>
      <c r="D146" s="29" t="s">
        <v>10</v>
      </c>
      <c r="E146" s="29" t="s">
        <v>10</v>
      </c>
      <c r="F146" s="112">
        <f>SUM(F148:F152)</f>
        <v>20349</v>
      </c>
    </row>
    <row r="147" spans="1:6">
      <c r="A147" s="25"/>
      <c r="B147" s="168" t="s">
        <v>8</v>
      </c>
      <c r="C147" s="168"/>
      <c r="D147" s="25"/>
      <c r="E147" s="25"/>
      <c r="F147" s="103"/>
    </row>
    <row r="148" spans="1:6" ht="0.75" customHeight="1">
      <c r="A148" s="29"/>
      <c r="B148" s="178" t="s">
        <v>262</v>
      </c>
      <c r="C148" s="178"/>
      <c r="D148" s="25">
        <v>0</v>
      </c>
      <c r="E148" s="25">
        <v>4500</v>
      </c>
      <c r="F148" s="103">
        <f>E148*D148</f>
        <v>0</v>
      </c>
    </row>
    <row r="149" spans="1:6" ht="14.25" customHeight="1">
      <c r="A149" s="29"/>
      <c r="B149" s="178" t="s">
        <v>261</v>
      </c>
      <c r="C149" s="178"/>
      <c r="D149" s="25">
        <v>1</v>
      </c>
      <c r="E149" s="25">
        <v>549</v>
      </c>
      <c r="F149" s="103">
        <f>E149*D149</f>
        <v>549</v>
      </c>
    </row>
    <row r="150" spans="1:6" hidden="1">
      <c r="A150" s="29"/>
      <c r="B150" s="178" t="s">
        <v>263</v>
      </c>
      <c r="C150" s="178"/>
      <c r="D150" s="25">
        <v>0</v>
      </c>
      <c r="E150" s="25">
        <v>1650</v>
      </c>
      <c r="F150" s="103">
        <f>E150*D150</f>
        <v>0</v>
      </c>
    </row>
    <row r="151" spans="1:6">
      <c r="A151" s="29"/>
      <c r="B151" s="178" t="s">
        <v>209</v>
      </c>
      <c r="C151" s="178"/>
      <c r="D151" s="25">
        <v>12</v>
      </c>
      <c r="E151" s="25">
        <v>1650</v>
      </c>
      <c r="F151" s="103">
        <f>E151*D151</f>
        <v>19800</v>
      </c>
    </row>
    <row r="152" spans="1:6" ht="0.75" customHeight="1">
      <c r="A152" s="29">
        <v>5</v>
      </c>
      <c r="B152" s="178" t="s">
        <v>264</v>
      </c>
      <c r="C152" s="178"/>
      <c r="D152" s="25">
        <v>0</v>
      </c>
      <c r="E152" s="25">
        <v>94.04</v>
      </c>
      <c r="F152" s="103">
        <f>E152*D152</f>
        <v>0</v>
      </c>
    </row>
    <row r="153" spans="1:6">
      <c r="A153" s="100"/>
      <c r="B153" s="96" t="s">
        <v>190</v>
      </c>
      <c r="C153" s="96"/>
      <c r="D153" s="97"/>
      <c r="E153" s="97"/>
      <c r="F153" s="112">
        <f>F130+F146</f>
        <v>20349</v>
      </c>
    </row>
    <row r="154" spans="1:6" hidden="1">
      <c r="A154" s="29">
        <v>1</v>
      </c>
      <c r="B154" s="178" t="s">
        <v>294</v>
      </c>
      <c r="C154" s="178"/>
      <c r="D154" s="25">
        <v>0</v>
      </c>
      <c r="E154" s="25">
        <v>182541.28</v>
      </c>
      <c r="F154" s="103">
        <f>E154*D154</f>
        <v>0</v>
      </c>
    </row>
    <row r="155" spans="1:6" hidden="1">
      <c r="A155" s="29">
        <v>2</v>
      </c>
      <c r="B155" s="178" t="s">
        <v>295</v>
      </c>
      <c r="C155" s="178"/>
      <c r="D155" s="25">
        <v>0</v>
      </c>
      <c r="E155" s="25">
        <v>232448.34</v>
      </c>
      <c r="F155" s="103">
        <f>E155*D155</f>
        <v>0</v>
      </c>
    </row>
    <row r="156" spans="1:6" hidden="1">
      <c r="A156" s="100"/>
      <c r="B156" s="96" t="s">
        <v>293</v>
      </c>
      <c r="C156" s="96"/>
      <c r="D156" s="97"/>
      <c r="E156" s="97"/>
      <c r="F156" s="112">
        <f>F154+F155</f>
        <v>0</v>
      </c>
    </row>
    <row r="157" spans="1:6" ht="18" customHeight="1">
      <c r="A157" s="25"/>
      <c r="B157" s="151" t="s">
        <v>9</v>
      </c>
      <c r="C157" s="151"/>
      <c r="D157" s="29" t="s">
        <v>10</v>
      </c>
      <c r="E157" s="29" t="s">
        <v>10</v>
      </c>
      <c r="F157" s="112">
        <f>F153+F129+F156</f>
        <v>218496</v>
      </c>
    </row>
    <row r="158" spans="1:6" ht="15.75" customHeight="1">
      <c r="A158" s="30"/>
      <c r="B158" s="43"/>
      <c r="C158" s="43"/>
      <c r="D158" s="27"/>
      <c r="E158" s="27"/>
      <c r="F158" s="36"/>
    </row>
    <row r="159" spans="1:6" ht="18.75" customHeight="1">
      <c r="A159" s="17" t="s">
        <v>85</v>
      </c>
    </row>
    <row r="160" spans="1:6" ht="15" customHeight="1">
      <c r="A160" s="2"/>
      <c r="B160" s="2"/>
      <c r="C160" s="2"/>
    </row>
    <row r="161" spans="1:5" ht="18.75" customHeight="1" thickBot="1">
      <c r="A161" s="14" t="s">
        <v>2</v>
      </c>
      <c r="B161" s="169">
        <v>244226</v>
      </c>
      <c r="C161" s="170"/>
    </row>
    <row r="162" spans="1:5" ht="12.75" customHeight="1">
      <c r="A162" s="15"/>
      <c r="B162" s="137"/>
      <c r="C162" s="137"/>
    </row>
    <row r="163" spans="1:5" ht="21.75" customHeight="1" thickBot="1">
      <c r="A163" s="152" t="s">
        <v>3</v>
      </c>
      <c r="B163" s="152"/>
      <c r="C163" s="33" t="s">
        <v>257</v>
      </c>
    </row>
    <row r="164" spans="1:5" ht="20.25" customHeight="1">
      <c r="A164" s="17" t="s">
        <v>132</v>
      </c>
    </row>
    <row r="165" spans="1:5" s="92" customFormat="1" ht="35.25" customHeight="1">
      <c r="A165" s="51" t="s">
        <v>33</v>
      </c>
      <c r="B165" s="220" t="s">
        <v>12</v>
      </c>
      <c r="C165" s="220"/>
      <c r="D165" s="37" t="s">
        <v>133</v>
      </c>
      <c r="E165" s="48" t="s">
        <v>134</v>
      </c>
    </row>
    <row r="166" spans="1:5" ht="25.5" customHeight="1">
      <c r="A166" s="28">
        <v>1</v>
      </c>
      <c r="B166" s="135">
        <v>2</v>
      </c>
      <c r="C166" s="135"/>
      <c r="D166" s="28">
        <v>3</v>
      </c>
      <c r="E166" s="28">
        <v>4</v>
      </c>
    </row>
    <row r="167" spans="1:5" ht="27.75" hidden="1" customHeight="1">
      <c r="A167" s="25"/>
      <c r="B167" s="130" t="s">
        <v>135</v>
      </c>
      <c r="C167" s="130"/>
      <c r="D167" s="29" t="s">
        <v>10</v>
      </c>
      <c r="E167" s="25"/>
    </row>
    <row r="168" spans="1:5" ht="24" hidden="1" customHeight="1">
      <c r="A168" s="25"/>
      <c r="B168" s="168" t="s">
        <v>106</v>
      </c>
      <c r="C168" s="168"/>
      <c r="D168" s="25"/>
      <c r="E168" s="25"/>
    </row>
    <row r="169" spans="1:5" ht="23.25" hidden="1" customHeight="1">
      <c r="A169" s="29"/>
      <c r="B169" s="178"/>
      <c r="C169" s="178"/>
      <c r="D169" s="25"/>
      <c r="E169" s="25"/>
    </row>
    <row r="170" spans="1:5" ht="26.25" customHeight="1">
      <c r="A170" s="25">
        <v>1</v>
      </c>
      <c r="B170" s="130" t="s">
        <v>136</v>
      </c>
      <c r="C170" s="130"/>
      <c r="D170" s="29" t="s">
        <v>10</v>
      </c>
      <c r="E170" s="112">
        <f>E172+E173+E175+E174</f>
        <v>3313.01</v>
      </c>
    </row>
    <row r="171" spans="1:5" ht="21.75" customHeight="1">
      <c r="A171" s="25"/>
      <c r="B171" s="168" t="s">
        <v>106</v>
      </c>
      <c r="C171" s="168"/>
      <c r="D171" s="25"/>
      <c r="E171" s="103"/>
    </row>
    <row r="172" spans="1:5" ht="16.5" customHeight="1">
      <c r="A172" s="29"/>
      <c r="B172" s="178" t="s">
        <v>302</v>
      </c>
      <c r="C172" s="178"/>
      <c r="D172" s="25">
        <v>1</v>
      </c>
      <c r="E172" s="103">
        <v>1693.01</v>
      </c>
    </row>
    <row r="173" spans="1:5" ht="24" hidden="1" customHeight="1">
      <c r="A173" s="29"/>
      <c r="B173" s="178" t="s">
        <v>266</v>
      </c>
      <c r="C173" s="178"/>
      <c r="D173" s="25">
        <v>1</v>
      </c>
      <c r="E173" s="103">
        <v>0</v>
      </c>
    </row>
    <row r="174" spans="1:5" ht="18.75" customHeight="1">
      <c r="A174" s="29"/>
      <c r="B174" s="178" t="s">
        <v>303</v>
      </c>
      <c r="C174" s="178"/>
      <c r="D174" s="25">
        <v>1</v>
      </c>
      <c r="E174" s="103">
        <v>1620</v>
      </c>
    </row>
    <row r="175" spans="1:5" ht="24.75" hidden="1" customHeight="1">
      <c r="A175" s="29"/>
      <c r="B175" s="178" t="s">
        <v>199</v>
      </c>
      <c r="C175" s="178"/>
      <c r="D175" s="25">
        <v>1</v>
      </c>
      <c r="E175" s="103">
        <v>0</v>
      </c>
    </row>
    <row r="176" spans="1:5" ht="0.75" hidden="1" customHeight="1">
      <c r="A176" s="25"/>
      <c r="B176" s="130" t="s">
        <v>137</v>
      </c>
      <c r="C176" s="130"/>
      <c r="D176" s="29" t="s">
        <v>10</v>
      </c>
      <c r="E176" s="112">
        <f>E178</f>
        <v>0</v>
      </c>
    </row>
    <row r="177" spans="1:7" ht="16.5" hidden="1" customHeight="1">
      <c r="A177" s="26"/>
      <c r="B177" s="168" t="s">
        <v>8</v>
      </c>
      <c r="C177" s="168"/>
      <c r="D177" s="26"/>
      <c r="E177" s="103"/>
    </row>
    <row r="178" spans="1:7" ht="21.75" hidden="1" customHeight="1">
      <c r="A178" s="26"/>
      <c r="B178" s="168" t="s">
        <v>292</v>
      </c>
      <c r="C178" s="168"/>
      <c r="D178" s="26">
        <v>1</v>
      </c>
      <c r="E178" s="103">
        <v>0</v>
      </c>
    </row>
    <row r="179" spans="1:7" ht="18.75" customHeight="1">
      <c r="A179" s="29"/>
      <c r="B179" s="178" t="s">
        <v>304</v>
      </c>
      <c r="C179" s="178"/>
      <c r="D179" s="25">
        <v>1</v>
      </c>
      <c r="E179" s="103">
        <v>8890</v>
      </c>
      <c r="F179" s="93">
        <f>E172+E174+E179</f>
        <v>12203.01</v>
      </c>
    </row>
    <row r="180" spans="1:7" ht="0.75" hidden="1" customHeight="1">
      <c r="A180" s="29"/>
      <c r="B180" s="178" t="s">
        <v>265</v>
      </c>
      <c r="C180" s="178"/>
      <c r="D180" s="25">
        <v>1</v>
      </c>
      <c r="E180" s="111">
        <v>0</v>
      </c>
    </row>
    <row r="181" spans="1:7" ht="13.5" hidden="1" customHeight="1">
      <c r="A181" s="29"/>
      <c r="B181" s="178" t="s">
        <v>267</v>
      </c>
      <c r="C181" s="178"/>
      <c r="D181" s="25">
        <v>1</v>
      </c>
      <c r="E181" s="111">
        <v>0</v>
      </c>
    </row>
    <row r="182" spans="1:7" ht="15.75" customHeight="1">
      <c r="A182" s="29"/>
      <c r="B182" s="178" t="s">
        <v>324</v>
      </c>
      <c r="C182" s="178"/>
      <c r="D182" s="25">
        <v>1</v>
      </c>
      <c r="E182" s="103">
        <v>220</v>
      </c>
    </row>
    <row r="183" spans="1:7" ht="20.25" customHeight="1">
      <c r="A183" s="29"/>
      <c r="B183" s="25" t="s">
        <v>310</v>
      </c>
      <c r="C183" s="25"/>
      <c r="D183" s="25">
        <v>1</v>
      </c>
      <c r="E183" s="103">
        <v>1050</v>
      </c>
    </row>
    <row r="184" spans="1:7" ht="20.25" customHeight="1">
      <c r="A184" s="29"/>
      <c r="B184" s="216" t="s">
        <v>311</v>
      </c>
      <c r="C184" s="217"/>
      <c r="D184" s="25">
        <v>1</v>
      </c>
      <c r="E184" s="103">
        <v>1400</v>
      </c>
    </row>
    <row r="185" spans="1:7" ht="20.25" customHeight="1">
      <c r="A185" s="29"/>
      <c r="B185" s="25" t="s">
        <v>312</v>
      </c>
      <c r="C185" s="25"/>
      <c r="D185" s="25">
        <v>1</v>
      </c>
      <c r="E185" s="103">
        <v>1200</v>
      </c>
    </row>
    <row r="186" spans="1:7" ht="20.25" customHeight="1">
      <c r="A186" s="29"/>
      <c r="B186" s="25" t="s">
        <v>313</v>
      </c>
      <c r="C186" s="25"/>
      <c r="D186" s="25">
        <v>1</v>
      </c>
      <c r="E186" s="103">
        <v>310</v>
      </c>
    </row>
    <row r="187" spans="1:7" ht="20.25" customHeight="1">
      <c r="A187" s="29"/>
      <c r="B187" s="216" t="s">
        <v>327</v>
      </c>
      <c r="C187" s="217"/>
      <c r="D187" s="25">
        <v>1</v>
      </c>
      <c r="E187" s="103">
        <v>4000</v>
      </c>
      <c r="F187" s="93">
        <f>E172+E174+E179+E182+E183+E184+E185+E186+E187+E188</f>
        <v>21983.010000000002</v>
      </c>
      <c r="G187" s="93">
        <f>F187-E189</f>
        <v>0</v>
      </c>
    </row>
    <row r="188" spans="1:7" ht="20.25" customHeight="1">
      <c r="A188" s="29"/>
      <c r="B188" s="216" t="s">
        <v>328</v>
      </c>
      <c r="C188" s="217"/>
      <c r="D188" s="25">
        <v>1</v>
      </c>
      <c r="E188" s="103">
        <v>1600</v>
      </c>
    </row>
    <row r="189" spans="1:7" ht="15.75" customHeight="1">
      <c r="A189" s="29"/>
      <c r="B189" s="181" t="s">
        <v>193</v>
      </c>
      <c r="C189" s="181"/>
      <c r="D189" s="25"/>
      <c r="E189" s="112">
        <f>E170+E182+E183+E184+E185+E186+E187+E188+E179</f>
        <v>21983.010000000002</v>
      </c>
    </row>
    <row r="190" spans="1:7" ht="15.75" customHeight="1">
      <c r="A190" s="29"/>
      <c r="B190" s="218" t="s">
        <v>302</v>
      </c>
      <c r="C190" s="219"/>
      <c r="D190" s="25">
        <v>1</v>
      </c>
      <c r="E190" s="126">
        <v>1986.99</v>
      </c>
    </row>
    <row r="191" spans="1:7" ht="15.75" customHeight="1">
      <c r="A191" s="29"/>
      <c r="B191" s="109" t="s">
        <v>190</v>
      </c>
      <c r="C191" s="127"/>
      <c r="D191" s="25"/>
      <c r="E191" s="112">
        <f>E190</f>
        <v>1986.99</v>
      </c>
    </row>
    <row r="192" spans="1:7" ht="24.75" customHeight="1">
      <c r="A192" s="25"/>
      <c r="B192" s="151" t="s">
        <v>9</v>
      </c>
      <c r="C192" s="151"/>
      <c r="D192" s="29" t="s">
        <v>10</v>
      </c>
      <c r="E192" s="112">
        <f>E189+E191</f>
        <v>23970.000000000004</v>
      </c>
    </row>
    <row r="193" spans="1:6" ht="18" customHeight="1">
      <c r="A193" s="30"/>
      <c r="B193" s="43"/>
      <c r="C193" s="43"/>
      <c r="D193" s="27"/>
      <c r="E193" s="36"/>
    </row>
    <row r="194" spans="1:6" ht="14.25" customHeight="1">
      <c r="A194" s="17" t="s">
        <v>85</v>
      </c>
    </row>
    <row r="195" spans="1:6" ht="14.25" customHeight="1">
      <c r="A195" s="2"/>
      <c r="B195" s="2"/>
      <c r="C195" s="2"/>
    </row>
    <row r="196" spans="1:6" ht="22.5" customHeight="1" thickBot="1">
      <c r="A196" s="14" t="s">
        <v>2</v>
      </c>
      <c r="B196" s="169">
        <v>244310</v>
      </c>
      <c r="C196" s="170"/>
    </row>
    <row r="197" spans="1:6" ht="12.75" customHeight="1">
      <c r="A197" s="15"/>
      <c r="B197" s="137"/>
      <c r="C197" s="137"/>
    </row>
    <row r="198" spans="1:6" ht="11.25" customHeight="1" thickBot="1">
      <c r="A198" s="152" t="s">
        <v>3</v>
      </c>
      <c r="B198" s="152"/>
      <c r="C198" s="33" t="s">
        <v>257</v>
      </c>
    </row>
    <row r="199" spans="1:6" ht="16.5" customHeight="1">
      <c r="A199" s="17" t="s">
        <v>139</v>
      </c>
    </row>
    <row r="200" spans="1:6" s="34" customFormat="1" ht="12" customHeight="1">
      <c r="A200" s="41" t="s">
        <v>33</v>
      </c>
      <c r="B200" s="151" t="s">
        <v>12</v>
      </c>
      <c r="C200" s="151"/>
      <c r="D200" s="37" t="s">
        <v>111</v>
      </c>
      <c r="E200" s="37" t="s">
        <v>140</v>
      </c>
      <c r="F200" s="37" t="s">
        <v>141</v>
      </c>
    </row>
    <row r="201" spans="1:6" ht="15.75" customHeight="1">
      <c r="A201" s="50"/>
      <c r="B201" s="135">
        <v>1</v>
      </c>
      <c r="C201" s="135"/>
      <c r="D201" s="28">
        <v>2</v>
      </c>
      <c r="E201" s="28">
        <v>3</v>
      </c>
      <c r="F201" s="28">
        <v>4</v>
      </c>
    </row>
    <row r="202" spans="1:6" ht="15.75" customHeight="1">
      <c r="A202" s="25"/>
      <c r="B202" s="130" t="s">
        <v>142</v>
      </c>
      <c r="C202" s="130"/>
      <c r="D202" s="29" t="s">
        <v>10</v>
      </c>
      <c r="E202" s="29" t="s">
        <v>10</v>
      </c>
      <c r="F202" s="29" t="s">
        <v>10</v>
      </c>
    </row>
    <row r="203" spans="1:6" ht="16.5" customHeight="1">
      <c r="A203" s="25"/>
      <c r="B203" s="168" t="s">
        <v>143</v>
      </c>
      <c r="C203" s="168"/>
      <c r="D203" s="25"/>
      <c r="E203" s="25"/>
      <c r="F203" s="25"/>
    </row>
    <row r="204" spans="1:6" ht="18" customHeight="1">
      <c r="A204" s="29">
        <v>1</v>
      </c>
      <c r="B204" s="178" t="s">
        <v>306</v>
      </c>
      <c r="C204" s="178"/>
      <c r="D204" s="25">
        <v>1</v>
      </c>
      <c r="E204" s="39">
        <v>1004.75</v>
      </c>
      <c r="F204" s="103">
        <f>E204*D204</f>
        <v>1004.75</v>
      </c>
    </row>
    <row r="205" spans="1:6" ht="20.25" hidden="1" customHeight="1">
      <c r="A205" s="29">
        <v>2</v>
      </c>
      <c r="B205" s="178" t="s">
        <v>301</v>
      </c>
      <c r="C205" s="178"/>
      <c r="D205" s="25">
        <v>0</v>
      </c>
      <c r="E205" s="39">
        <v>700</v>
      </c>
      <c r="F205" s="103">
        <f>E205*D205</f>
        <v>0</v>
      </c>
    </row>
    <row r="206" spans="1:6" ht="16.5" hidden="1" customHeight="1">
      <c r="A206" s="29">
        <v>3</v>
      </c>
      <c r="B206" s="178" t="s">
        <v>195</v>
      </c>
      <c r="C206" s="178"/>
      <c r="D206" s="25">
        <v>0</v>
      </c>
      <c r="E206" s="39">
        <v>500</v>
      </c>
      <c r="F206" s="103">
        <f>E206*D206</f>
        <v>0</v>
      </c>
    </row>
    <row r="207" spans="1:6" ht="16.5" customHeight="1">
      <c r="A207" s="29"/>
      <c r="B207" s="181" t="s">
        <v>190</v>
      </c>
      <c r="C207" s="181"/>
      <c r="D207" s="25"/>
      <c r="E207" s="39"/>
      <c r="F207" s="112">
        <f>F204+F205+F206</f>
        <v>1004.75</v>
      </c>
    </row>
    <row r="208" spans="1:6" ht="15.75" customHeight="1">
      <c r="A208" s="29">
        <v>1</v>
      </c>
      <c r="B208" s="218" t="s">
        <v>307</v>
      </c>
      <c r="C208" s="228"/>
      <c r="D208" s="25">
        <v>1</v>
      </c>
      <c r="E208" s="39">
        <v>3800</v>
      </c>
      <c r="F208" s="126">
        <f>E208*D208</f>
        <v>3800</v>
      </c>
    </row>
    <row r="209" spans="1:7" ht="18.75" customHeight="1">
      <c r="A209" s="29"/>
      <c r="B209" s="109" t="s">
        <v>193</v>
      </c>
      <c r="C209" s="108"/>
      <c r="D209" s="25"/>
      <c r="E209" s="39"/>
      <c r="F209" s="112">
        <f>F208</f>
        <v>3800</v>
      </c>
    </row>
    <row r="210" spans="1:7" s="34" customFormat="1" ht="15" customHeight="1">
      <c r="A210" s="60"/>
      <c r="B210" s="151" t="s">
        <v>9</v>
      </c>
      <c r="C210" s="151"/>
      <c r="D210" s="60"/>
      <c r="E210" s="90" t="s">
        <v>10</v>
      </c>
      <c r="F210" s="112">
        <f>F207+F209</f>
        <v>4804.75</v>
      </c>
    </row>
    <row r="211" spans="1:7" ht="11.25" customHeight="1">
      <c r="A211" s="30"/>
      <c r="B211" s="27"/>
      <c r="C211" s="27"/>
      <c r="D211" s="30"/>
      <c r="E211" s="72"/>
      <c r="F211" s="36"/>
    </row>
    <row r="212" spans="1:7">
      <c r="A212" s="17" t="s">
        <v>85</v>
      </c>
    </row>
    <row r="213" spans="1:7">
      <c r="A213" s="2"/>
      <c r="B213" s="2"/>
      <c r="C213" s="2"/>
    </row>
    <row r="214" spans="1:7" ht="21" customHeight="1" thickBot="1">
      <c r="A214" s="14" t="s">
        <v>2</v>
      </c>
      <c r="B214" s="186">
        <v>244340</v>
      </c>
      <c r="C214" s="187"/>
    </row>
    <row r="215" spans="1:7">
      <c r="A215" s="15"/>
      <c r="B215" s="137"/>
      <c r="C215" s="137"/>
    </row>
    <row r="216" spans="1:7" ht="18.75" customHeight="1" thickBot="1">
      <c r="A216" s="152" t="s">
        <v>3</v>
      </c>
      <c r="B216" s="152"/>
      <c r="C216" s="33" t="s">
        <v>255</v>
      </c>
    </row>
    <row r="217" spans="1:7">
      <c r="A217" s="17" t="s">
        <v>144</v>
      </c>
    </row>
    <row r="218" spans="1:7" s="34" customFormat="1" ht="19.5" customHeight="1">
      <c r="A218" s="41" t="s">
        <v>33</v>
      </c>
      <c r="B218" s="214" t="s">
        <v>12</v>
      </c>
      <c r="C218" s="215"/>
      <c r="D218" s="37" t="s">
        <v>145</v>
      </c>
      <c r="E218" s="37" t="s">
        <v>111</v>
      </c>
      <c r="F218" s="37" t="s">
        <v>146</v>
      </c>
      <c r="G218" s="37" t="s">
        <v>147</v>
      </c>
    </row>
    <row r="219" spans="1:7">
      <c r="A219" s="28">
        <v>1</v>
      </c>
      <c r="B219" s="135">
        <v>2</v>
      </c>
      <c r="C219" s="135"/>
      <c r="D219" s="28">
        <v>3</v>
      </c>
      <c r="E219" s="28">
        <v>4</v>
      </c>
      <c r="F219" s="28">
        <v>5</v>
      </c>
      <c r="G219" s="28">
        <v>6</v>
      </c>
    </row>
    <row r="220" spans="1:7">
      <c r="A220" s="25"/>
      <c r="B220" s="130" t="s">
        <v>148</v>
      </c>
      <c r="C220" s="130"/>
      <c r="D220" s="29" t="s">
        <v>10</v>
      </c>
      <c r="E220" s="29" t="s">
        <v>10</v>
      </c>
      <c r="F220" s="29" t="s">
        <v>10</v>
      </c>
      <c r="G220" s="29" t="s">
        <v>10</v>
      </c>
    </row>
    <row r="221" spans="1:7" ht="12" customHeight="1">
      <c r="A221" s="25"/>
      <c r="B221" s="168" t="s">
        <v>149</v>
      </c>
      <c r="C221" s="168"/>
      <c r="D221" s="25"/>
      <c r="E221" s="25"/>
      <c r="F221" s="25"/>
      <c r="G221" s="25"/>
    </row>
    <row r="222" spans="1:7" ht="26.25" hidden="1" customHeight="1">
      <c r="A222" s="29"/>
      <c r="B222" s="213" t="s">
        <v>165</v>
      </c>
      <c r="C222" s="213"/>
      <c r="D222" s="50"/>
      <c r="E222" s="25">
        <v>0</v>
      </c>
      <c r="F222" s="39"/>
      <c r="G222" s="115">
        <f>G223+G224+G225+G226+G227+G228+G229+G230+G231+G232+G233+G234+G235</f>
        <v>0</v>
      </c>
    </row>
    <row r="223" spans="1:7" ht="18" hidden="1" customHeight="1">
      <c r="A223" s="29"/>
      <c r="B223" s="178" t="s">
        <v>166</v>
      </c>
      <c r="C223" s="178"/>
      <c r="D223" s="50" t="s">
        <v>167</v>
      </c>
      <c r="E223" s="50">
        <v>0</v>
      </c>
      <c r="F223" s="52">
        <v>200</v>
      </c>
      <c r="G223" s="114">
        <f t="shared" ref="G223:G235" si="2">F223*E223</f>
        <v>0</v>
      </c>
    </row>
    <row r="224" spans="1:7" ht="12.75" hidden="1" customHeight="1">
      <c r="A224" s="29"/>
      <c r="B224" s="178" t="s">
        <v>268</v>
      </c>
      <c r="C224" s="178"/>
      <c r="D224" s="50" t="s">
        <v>168</v>
      </c>
      <c r="E224" s="50">
        <v>0</v>
      </c>
      <c r="F224" s="52">
        <v>40</v>
      </c>
      <c r="G224" s="114">
        <f t="shared" si="2"/>
        <v>0</v>
      </c>
    </row>
    <row r="225" spans="1:8" ht="23.25" hidden="1" customHeight="1">
      <c r="A225" s="29"/>
      <c r="B225" s="178" t="s">
        <v>269</v>
      </c>
      <c r="C225" s="178"/>
      <c r="D225" s="50" t="s">
        <v>168</v>
      </c>
      <c r="E225" s="50">
        <v>0</v>
      </c>
      <c r="F225" s="52">
        <v>120</v>
      </c>
      <c r="G225" s="114">
        <f t="shared" si="2"/>
        <v>0</v>
      </c>
    </row>
    <row r="226" spans="1:8" ht="17.25" hidden="1" customHeight="1">
      <c r="A226" s="29"/>
      <c r="B226" s="178" t="s">
        <v>270</v>
      </c>
      <c r="C226" s="178"/>
      <c r="D226" s="50" t="s">
        <v>168</v>
      </c>
      <c r="E226" s="50">
        <v>0</v>
      </c>
      <c r="F226" s="52">
        <v>10</v>
      </c>
      <c r="G226" s="114">
        <f t="shared" si="2"/>
        <v>0</v>
      </c>
    </row>
    <row r="227" spans="1:8" ht="15.75" hidden="1" customHeight="1">
      <c r="A227" s="29"/>
      <c r="B227" s="178" t="s">
        <v>170</v>
      </c>
      <c r="C227" s="178"/>
      <c r="D227" s="50" t="s">
        <v>171</v>
      </c>
      <c r="E227" s="50">
        <v>0</v>
      </c>
      <c r="F227" s="52">
        <v>100</v>
      </c>
      <c r="G227" s="114">
        <f t="shared" si="2"/>
        <v>0</v>
      </c>
    </row>
    <row r="228" spans="1:8" ht="16.5" hidden="1" customHeight="1">
      <c r="A228" s="29"/>
      <c r="B228" s="178" t="s">
        <v>271</v>
      </c>
      <c r="C228" s="178"/>
      <c r="D228" s="50" t="s">
        <v>168</v>
      </c>
      <c r="E228" s="50">
        <v>0</v>
      </c>
      <c r="F228" s="52">
        <v>150</v>
      </c>
      <c r="G228" s="114">
        <f t="shared" si="2"/>
        <v>0</v>
      </c>
    </row>
    <row r="229" spans="1:8" ht="18" hidden="1" customHeight="1">
      <c r="A229" s="29"/>
      <c r="B229" s="178" t="s">
        <v>272</v>
      </c>
      <c r="C229" s="178"/>
      <c r="D229" s="50" t="s">
        <v>168</v>
      </c>
      <c r="E229" s="50">
        <v>0</v>
      </c>
      <c r="F229" s="52">
        <v>140</v>
      </c>
      <c r="G229" s="114">
        <f t="shared" si="2"/>
        <v>0</v>
      </c>
    </row>
    <row r="230" spans="1:8" ht="27" hidden="1" customHeight="1">
      <c r="A230" s="29"/>
      <c r="B230" s="178" t="s">
        <v>172</v>
      </c>
      <c r="C230" s="178"/>
      <c r="D230" s="50" t="s">
        <v>168</v>
      </c>
      <c r="E230" s="50">
        <v>0</v>
      </c>
      <c r="F230" s="52">
        <v>15</v>
      </c>
      <c r="G230" s="114">
        <f t="shared" si="2"/>
        <v>0</v>
      </c>
    </row>
    <row r="231" spans="1:8" ht="28.5" hidden="1" customHeight="1">
      <c r="A231" s="29"/>
      <c r="B231" s="178" t="s">
        <v>173</v>
      </c>
      <c r="C231" s="178"/>
      <c r="D231" s="50" t="s">
        <v>168</v>
      </c>
      <c r="E231" s="50">
        <v>0</v>
      </c>
      <c r="F231" s="52">
        <v>18</v>
      </c>
      <c r="G231" s="113">
        <f t="shared" si="2"/>
        <v>0</v>
      </c>
    </row>
    <row r="232" spans="1:8" ht="27.75" hidden="1" customHeight="1">
      <c r="A232" s="29"/>
      <c r="B232" s="178" t="s">
        <v>174</v>
      </c>
      <c r="C232" s="178"/>
      <c r="D232" s="50" t="s">
        <v>168</v>
      </c>
      <c r="E232" s="50">
        <v>0</v>
      </c>
      <c r="F232" s="52">
        <v>205</v>
      </c>
      <c r="G232" s="113">
        <f t="shared" si="2"/>
        <v>0</v>
      </c>
    </row>
    <row r="233" spans="1:8" ht="21.75" hidden="1" customHeight="1">
      <c r="A233" s="29"/>
      <c r="B233" s="178" t="s">
        <v>175</v>
      </c>
      <c r="C233" s="178"/>
      <c r="D233" s="50" t="s">
        <v>168</v>
      </c>
      <c r="E233" s="50">
        <v>0</v>
      </c>
      <c r="F233" s="52">
        <v>218</v>
      </c>
      <c r="G233" s="113">
        <f t="shared" si="2"/>
        <v>0</v>
      </c>
    </row>
    <row r="234" spans="1:8" ht="18.75" hidden="1" customHeight="1">
      <c r="A234" s="29"/>
      <c r="B234" s="178" t="s">
        <v>176</v>
      </c>
      <c r="C234" s="178"/>
      <c r="D234" s="50" t="s">
        <v>168</v>
      </c>
      <c r="E234" s="50">
        <v>0</v>
      </c>
      <c r="F234" s="52">
        <v>47</v>
      </c>
      <c r="G234" s="113">
        <f t="shared" si="2"/>
        <v>0</v>
      </c>
    </row>
    <row r="235" spans="1:8" ht="21" hidden="1" customHeight="1">
      <c r="A235" s="29"/>
      <c r="B235" s="178" t="s">
        <v>177</v>
      </c>
      <c r="C235" s="178"/>
      <c r="D235" s="50" t="s">
        <v>168</v>
      </c>
      <c r="E235" s="50">
        <v>0</v>
      </c>
      <c r="F235" s="52">
        <v>260</v>
      </c>
      <c r="G235" s="113">
        <f t="shared" si="2"/>
        <v>0</v>
      </c>
    </row>
    <row r="236" spans="1:8" ht="23.25" hidden="1" customHeight="1">
      <c r="A236" s="29"/>
      <c r="B236" s="213" t="s">
        <v>179</v>
      </c>
      <c r="C236" s="213"/>
      <c r="D236" s="50"/>
      <c r="E236" s="50"/>
      <c r="F236" s="52"/>
      <c r="G236" s="115">
        <f>G237+G238+G239+G240+G241+G242+G243+G245+G244</f>
        <v>0</v>
      </c>
      <c r="H236" s="93"/>
    </row>
    <row r="237" spans="1:8" ht="29.25" hidden="1" customHeight="1">
      <c r="A237" s="29"/>
      <c r="B237" s="178" t="s">
        <v>273</v>
      </c>
      <c r="C237" s="178"/>
      <c r="D237" s="50" t="s">
        <v>274</v>
      </c>
      <c r="E237" s="50">
        <v>0</v>
      </c>
      <c r="F237" s="52">
        <v>120</v>
      </c>
      <c r="G237" s="114">
        <f t="shared" ref="G237:G245" si="3">F237*E237</f>
        <v>0</v>
      </c>
    </row>
    <row r="238" spans="1:8" ht="22.5" hidden="1" customHeight="1">
      <c r="A238" s="29"/>
      <c r="B238" s="178" t="s">
        <v>275</v>
      </c>
      <c r="C238" s="178"/>
      <c r="D238" s="50" t="s">
        <v>168</v>
      </c>
      <c r="E238" s="50">
        <v>0</v>
      </c>
      <c r="F238" s="52">
        <v>70</v>
      </c>
      <c r="G238" s="114">
        <f t="shared" si="3"/>
        <v>0</v>
      </c>
    </row>
    <row r="239" spans="1:8" ht="30" hidden="1" customHeight="1">
      <c r="A239" s="29"/>
      <c r="B239" s="178" t="s">
        <v>276</v>
      </c>
      <c r="C239" s="178"/>
      <c r="D239" s="50" t="s">
        <v>168</v>
      </c>
      <c r="E239" s="50">
        <v>0</v>
      </c>
      <c r="F239" s="52">
        <v>15</v>
      </c>
      <c r="G239" s="114">
        <f t="shared" si="3"/>
        <v>0</v>
      </c>
    </row>
    <row r="240" spans="1:8" ht="10.5" hidden="1" customHeight="1">
      <c r="A240" s="29"/>
      <c r="B240" s="178" t="s">
        <v>277</v>
      </c>
      <c r="C240" s="178"/>
      <c r="D240" s="50" t="s">
        <v>168</v>
      </c>
      <c r="E240" s="50">
        <v>0</v>
      </c>
      <c r="F240" s="52">
        <v>75</v>
      </c>
      <c r="G240" s="114">
        <f t="shared" si="3"/>
        <v>0</v>
      </c>
    </row>
    <row r="241" spans="1:7" ht="24" hidden="1" customHeight="1">
      <c r="A241" s="29"/>
      <c r="B241" s="178" t="s">
        <v>184</v>
      </c>
      <c r="C241" s="178"/>
      <c r="D241" s="50" t="s">
        <v>168</v>
      </c>
      <c r="E241" s="50">
        <v>0</v>
      </c>
      <c r="F241" s="52">
        <v>260</v>
      </c>
      <c r="G241" s="114">
        <f t="shared" si="3"/>
        <v>0</v>
      </c>
    </row>
    <row r="242" spans="1:7" ht="21" hidden="1" customHeight="1">
      <c r="A242" s="29"/>
      <c r="B242" s="178" t="s">
        <v>278</v>
      </c>
      <c r="C242" s="178"/>
      <c r="D242" s="50" t="s">
        <v>168</v>
      </c>
      <c r="E242" s="50">
        <v>0</v>
      </c>
      <c r="F242" s="52">
        <v>25</v>
      </c>
      <c r="G242" s="114">
        <f t="shared" si="3"/>
        <v>0</v>
      </c>
    </row>
    <row r="243" spans="1:7" ht="22.5" hidden="1" customHeight="1">
      <c r="A243" s="29"/>
      <c r="B243" s="178" t="s">
        <v>279</v>
      </c>
      <c r="C243" s="178"/>
      <c r="D243" s="50" t="s">
        <v>168</v>
      </c>
      <c r="E243" s="50">
        <v>0</v>
      </c>
      <c r="F243" s="52">
        <v>60</v>
      </c>
      <c r="G243" s="114">
        <f>F243*E243</f>
        <v>0</v>
      </c>
    </row>
    <row r="244" spans="1:7" ht="21" hidden="1" customHeight="1">
      <c r="A244" s="29"/>
      <c r="B244" s="178" t="s">
        <v>183</v>
      </c>
      <c r="C244" s="178"/>
      <c r="D244" s="50" t="s">
        <v>168</v>
      </c>
      <c r="E244" s="50">
        <v>0</v>
      </c>
      <c r="F244" s="52">
        <v>25</v>
      </c>
      <c r="G244" s="114">
        <f>F244*E244</f>
        <v>0</v>
      </c>
    </row>
    <row r="245" spans="1:7" ht="25.5" hidden="1" customHeight="1">
      <c r="A245" s="29"/>
      <c r="B245" s="178" t="s">
        <v>280</v>
      </c>
      <c r="C245" s="178"/>
      <c r="D245" s="50" t="s">
        <v>168</v>
      </c>
      <c r="E245" s="50">
        <v>0</v>
      </c>
      <c r="F245" s="52">
        <v>50</v>
      </c>
      <c r="G245" s="114">
        <f t="shared" si="3"/>
        <v>0</v>
      </c>
    </row>
    <row r="246" spans="1:7" ht="18" hidden="1" customHeight="1">
      <c r="A246" s="29"/>
      <c r="B246" s="213" t="s">
        <v>286</v>
      </c>
      <c r="C246" s="213"/>
      <c r="D246" s="50"/>
      <c r="E246" s="50"/>
      <c r="F246" s="52"/>
      <c r="G246" s="115">
        <f>G247+G248</f>
        <v>0</v>
      </c>
    </row>
    <row r="247" spans="1:7" ht="18" hidden="1" customHeight="1">
      <c r="A247" s="29"/>
      <c r="B247" s="178" t="s">
        <v>287</v>
      </c>
      <c r="C247" s="178"/>
      <c r="D247" s="50" t="s">
        <v>168</v>
      </c>
      <c r="E247" s="50">
        <v>0</v>
      </c>
      <c r="F247" s="52">
        <v>20</v>
      </c>
      <c r="G247" s="114">
        <f>F247*E247</f>
        <v>0</v>
      </c>
    </row>
    <row r="248" spans="1:7" ht="19.5" hidden="1" customHeight="1">
      <c r="A248" s="29"/>
      <c r="B248" s="178" t="s">
        <v>288</v>
      </c>
      <c r="C248" s="178"/>
      <c r="D248" s="50" t="s">
        <v>168</v>
      </c>
      <c r="E248" s="50">
        <v>0</v>
      </c>
      <c r="F248" s="52">
        <v>10</v>
      </c>
      <c r="G248" s="114">
        <f>F248*E248</f>
        <v>0</v>
      </c>
    </row>
    <row r="249" spans="1:7" ht="22.5" hidden="1" customHeight="1">
      <c r="A249" s="29" t="s">
        <v>182</v>
      </c>
      <c r="B249" s="213" t="s">
        <v>281</v>
      </c>
      <c r="C249" s="213"/>
      <c r="D249" s="50"/>
      <c r="E249" s="50"/>
      <c r="F249" s="52"/>
      <c r="G249" s="115">
        <f>G250+G251+G252+G253+G254+G255+G256+G257+G258</f>
        <v>0</v>
      </c>
    </row>
    <row r="250" spans="1:7" ht="27" hidden="1" customHeight="1">
      <c r="A250" s="29">
        <v>1</v>
      </c>
      <c r="B250" s="178" t="s">
        <v>282</v>
      </c>
      <c r="C250" s="178"/>
      <c r="D250" s="50" t="s">
        <v>168</v>
      </c>
      <c r="E250" s="50">
        <v>0</v>
      </c>
      <c r="F250" s="52">
        <v>600</v>
      </c>
      <c r="G250" s="114">
        <f t="shared" ref="G250:G259" si="4">F250*E250</f>
        <v>0</v>
      </c>
    </row>
    <row r="251" spans="1:7" ht="25.5" hidden="1" customHeight="1">
      <c r="A251" s="29">
        <v>2</v>
      </c>
      <c r="B251" s="178" t="s">
        <v>283</v>
      </c>
      <c r="C251" s="178"/>
      <c r="D251" s="50" t="s">
        <v>168</v>
      </c>
      <c r="E251" s="50">
        <v>0</v>
      </c>
      <c r="F251" s="52">
        <v>2000</v>
      </c>
      <c r="G251" s="114">
        <f t="shared" si="4"/>
        <v>0</v>
      </c>
    </row>
    <row r="252" spans="1:7" ht="30.75" hidden="1" customHeight="1">
      <c r="A252" s="29">
        <v>3</v>
      </c>
      <c r="B252" s="178" t="s">
        <v>284</v>
      </c>
      <c r="C252" s="178"/>
      <c r="D252" s="50" t="s">
        <v>168</v>
      </c>
      <c r="E252" s="50">
        <v>0</v>
      </c>
      <c r="F252" s="52">
        <v>40</v>
      </c>
      <c r="G252" s="114">
        <f t="shared" si="4"/>
        <v>0</v>
      </c>
    </row>
    <row r="253" spans="1:7" ht="25.5" hidden="1" customHeight="1">
      <c r="A253" s="29">
        <v>4</v>
      </c>
      <c r="B253" s="178" t="s">
        <v>285</v>
      </c>
      <c r="C253" s="178"/>
      <c r="D253" s="50" t="s">
        <v>168</v>
      </c>
      <c r="E253" s="50">
        <v>0</v>
      </c>
      <c r="F253" s="52">
        <v>200</v>
      </c>
      <c r="G253" s="114">
        <f t="shared" si="4"/>
        <v>0</v>
      </c>
    </row>
    <row r="254" spans="1:7" ht="25.5" hidden="1" customHeight="1">
      <c r="A254" s="29">
        <v>5</v>
      </c>
      <c r="B254" s="178" t="s">
        <v>185</v>
      </c>
      <c r="C254" s="178"/>
      <c r="D254" s="50" t="s">
        <v>168</v>
      </c>
      <c r="E254" s="50">
        <v>0</v>
      </c>
      <c r="F254" s="52">
        <v>40</v>
      </c>
      <c r="G254" s="113">
        <f t="shared" si="4"/>
        <v>0</v>
      </c>
    </row>
    <row r="255" spans="1:7" ht="14.25" hidden="1" customHeight="1">
      <c r="A255" s="29">
        <v>6</v>
      </c>
      <c r="B255" s="178" t="s">
        <v>186</v>
      </c>
      <c r="C255" s="178"/>
      <c r="D255" s="50" t="s">
        <v>168</v>
      </c>
      <c r="E255" s="50">
        <v>0</v>
      </c>
      <c r="F255" s="52">
        <v>75</v>
      </c>
      <c r="G255" s="113">
        <f t="shared" si="4"/>
        <v>0</v>
      </c>
    </row>
    <row r="256" spans="1:7" ht="23.25" hidden="1" customHeight="1">
      <c r="A256" s="29">
        <v>7</v>
      </c>
      <c r="B256" s="178" t="s">
        <v>187</v>
      </c>
      <c r="C256" s="178"/>
      <c r="D256" s="50" t="s">
        <v>168</v>
      </c>
      <c r="E256" s="50">
        <v>0</v>
      </c>
      <c r="F256" s="52">
        <v>50</v>
      </c>
      <c r="G256" s="113">
        <f t="shared" si="4"/>
        <v>0</v>
      </c>
    </row>
    <row r="257" spans="1:7" ht="20.25" hidden="1" customHeight="1">
      <c r="A257" s="29">
        <v>8</v>
      </c>
      <c r="B257" s="178" t="s">
        <v>188</v>
      </c>
      <c r="C257" s="178"/>
      <c r="D257" s="50" t="s">
        <v>168</v>
      </c>
      <c r="E257" s="50">
        <v>0</v>
      </c>
      <c r="F257" s="52">
        <v>130</v>
      </c>
      <c r="G257" s="113">
        <f t="shared" si="4"/>
        <v>0</v>
      </c>
    </row>
    <row r="258" spans="1:7" ht="14.25" hidden="1" customHeight="1">
      <c r="A258" s="29">
        <v>9</v>
      </c>
      <c r="B258" s="178" t="s">
        <v>189</v>
      </c>
      <c r="C258" s="178"/>
      <c r="D258" s="50" t="s">
        <v>168</v>
      </c>
      <c r="E258" s="50">
        <v>0</v>
      </c>
      <c r="F258" s="52">
        <v>50</v>
      </c>
      <c r="G258" s="113">
        <f t="shared" si="4"/>
        <v>0</v>
      </c>
    </row>
    <row r="259" spans="1:7" ht="19.5" hidden="1" customHeight="1">
      <c r="A259" s="29">
        <v>5</v>
      </c>
      <c r="B259" s="25" t="s">
        <v>296</v>
      </c>
      <c r="C259" s="25"/>
      <c r="D259" s="50" t="s">
        <v>168</v>
      </c>
      <c r="E259" s="50">
        <v>0</v>
      </c>
      <c r="F259" s="52">
        <v>180</v>
      </c>
      <c r="G259" s="114">
        <f t="shared" si="4"/>
        <v>0</v>
      </c>
    </row>
    <row r="260" spans="1:7">
      <c r="A260" s="29"/>
      <c r="B260" s="128" t="s">
        <v>191</v>
      </c>
      <c r="C260" s="25"/>
      <c r="D260" s="50" t="s">
        <v>192</v>
      </c>
      <c r="E260" s="50">
        <v>1121.2</v>
      </c>
      <c r="F260" s="52">
        <v>25</v>
      </c>
      <c r="G260" s="114">
        <v>28030</v>
      </c>
    </row>
    <row r="261" spans="1:7">
      <c r="A261" s="29"/>
      <c r="B261" s="128" t="s">
        <v>315</v>
      </c>
      <c r="C261" s="25"/>
      <c r="D261" s="50" t="s">
        <v>168</v>
      </c>
      <c r="E261" s="50">
        <v>4</v>
      </c>
      <c r="F261" s="52">
        <v>880</v>
      </c>
      <c r="G261" s="114">
        <f>F261*E261</f>
        <v>3520</v>
      </c>
    </row>
    <row r="262" spans="1:7">
      <c r="A262" s="29"/>
      <c r="B262" s="128" t="s">
        <v>316</v>
      </c>
      <c r="C262" s="25"/>
      <c r="D262" s="50" t="s">
        <v>168</v>
      </c>
      <c r="E262" s="50">
        <v>1</v>
      </c>
      <c r="F262" s="52">
        <v>700</v>
      </c>
      <c r="G262" s="114">
        <f>F262*E262</f>
        <v>700</v>
      </c>
    </row>
    <row r="263" spans="1:7">
      <c r="A263" s="29"/>
      <c r="B263" s="96" t="s">
        <v>193</v>
      </c>
      <c r="C263" s="97"/>
      <c r="D263" s="98"/>
      <c r="E263" s="98"/>
      <c r="F263" s="99"/>
      <c r="G263" s="115">
        <f>G260+G246+G236+G222+G261+G262</f>
        <v>32250</v>
      </c>
    </row>
    <row r="264" spans="1:7">
      <c r="A264" s="29"/>
      <c r="B264" s="128" t="s">
        <v>191</v>
      </c>
      <c r="C264" s="25"/>
      <c r="D264" s="50" t="s">
        <v>192</v>
      </c>
      <c r="E264" s="50">
        <v>1500</v>
      </c>
      <c r="F264" s="52">
        <v>67.900000000000006</v>
      </c>
      <c r="G264" s="114">
        <v>108780</v>
      </c>
    </row>
    <row r="265" spans="1:7">
      <c r="A265" s="29"/>
      <c r="B265" s="128" t="s">
        <v>308</v>
      </c>
      <c r="C265" s="25"/>
      <c r="D265" s="50" t="s">
        <v>192</v>
      </c>
      <c r="E265" s="50">
        <v>119.090279</v>
      </c>
      <c r="F265" s="52">
        <v>67.900000000000006</v>
      </c>
      <c r="G265" s="114">
        <f>E265*F265</f>
        <v>8086.2299441000005</v>
      </c>
    </row>
    <row r="266" spans="1:7">
      <c r="A266" s="29"/>
      <c r="B266" s="96" t="s">
        <v>291</v>
      </c>
      <c r="C266" s="97"/>
      <c r="D266" s="98"/>
      <c r="E266" s="98"/>
      <c r="F266" s="99"/>
      <c r="G266" s="115">
        <f>G264+G265</f>
        <v>116866.22994410001</v>
      </c>
    </row>
    <row r="267" spans="1:7">
      <c r="A267" s="25"/>
      <c r="B267" s="151" t="s">
        <v>9</v>
      </c>
      <c r="C267" s="151"/>
      <c r="D267" s="29" t="s">
        <v>10</v>
      </c>
      <c r="E267" s="28" t="s">
        <v>10</v>
      </c>
      <c r="F267" s="81" t="s">
        <v>10</v>
      </c>
      <c r="G267" s="115">
        <f>G263+G266</f>
        <v>149116.22994410002</v>
      </c>
    </row>
    <row r="269" spans="1:7">
      <c r="B269" t="s">
        <v>309</v>
      </c>
      <c r="D269" t="s">
        <v>329</v>
      </c>
      <c r="G269" s="93"/>
    </row>
    <row r="270" spans="1:7">
      <c r="G270" s="89">
        <f>СТ.210!K24+СТ.210!H90+'соц вып'!E14+налоги!F28+налоги!F44+налоги!G20+закупки!F25+закупки!E38+закупки!G70+закупки!F157+закупки!E192+закупки!F210+закупки!G267</f>
        <v>2727312.1125695999</v>
      </c>
    </row>
  </sheetData>
  <mergeCells count="207">
    <mergeCell ref="B115:C115"/>
    <mergeCell ref="B123:C123"/>
    <mergeCell ref="B124:C124"/>
    <mergeCell ref="B122:C122"/>
    <mergeCell ref="B103:C103"/>
    <mergeCell ref="B95:C95"/>
    <mergeCell ref="B81:C81"/>
    <mergeCell ref="A216:B216"/>
    <mergeCell ref="B210:C210"/>
    <mergeCell ref="B201:C201"/>
    <mergeCell ref="B182:C182"/>
    <mergeCell ref="B187:C187"/>
    <mergeCell ref="B178:C178"/>
    <mergeCell ref="B208:C208"/>
    <mergeCell ref="B206:C206"/>
    <mergeCell ref="B100:C100"/>
    <mergeCell ref="B113:C113"/>
    <mergeCell ref="B114:C114"/>
    <mergeCell ref="B106:C106"/>
    <mergeCell ref="B107:C107"/>
    <mergeCell ref="B173:C173"/>
    <mergeCell ref="B110:C110"/>
    <mergeCell ref="B111:C111"/>
    <mergeCell ref="B108:C108"/>
    <mergeCell ref="B138:C138"/>
    <mergeCell ref="B118:C118"/>
    <mergeCell ref="B134:C134"/>
    <mergeCell ref="B132:C132"/>
    <mergeCell ref="B79:C79"/>
    <mergeCell ref="B89:C89"/>
    <mergeCell ref="A76:B76"/>
    <mergeCell ref="B78:C78"/>
    <mergeCell ref="B69:C69"/>
    <mergeCell ref="B93:C93"/>
    <mergeCell ref="B96:C96"/>
    <mergeCell ref="B97:C97"/>
    <mergeCell ref="B99:C99"/>
    <mergeCell ref="G1:J1"/>
    <mergeCell ref="G2:J2"/>
    <mergeCell ref="G3:J3"/>
    <mergeCell ref="G4:J4"/>
    <mergeCell ref="A11:B11"/>
    <mergeCell ref="B33:B34"/>
    <mergeCell ref="C33:C34"/>
    <mergeCell ref="D46:D47"/>
    <mergeCell ref="B29:C29"/>
    <mergeCell ref="B9:C9"/>
    <mergeCell ref="B10:C10"/>
    <mergeCell ref="B30:C30"/>
    <mergeCell ref="A31:B31"/>
    <mergeCell ref="A33:A34"/>
    <mergeCell ref="F46:F47"/>
    <mergeCell ref="D33:D34"/>
    <mergeCell ref="E33:E34"/>
    <mergeCell ref="B42:C42"/>
    <mergeCell ref="B43:C43"/>
    <mergeCell ref="A44:B44"/>
    <mergeCell ref="B46:C47"/>
    <mergeCell ref="G46:G47"/>
    <mergeCell ref="E46:E47"/>
    <mergeCell ref="B56:C56"/>
    <mergeCell ref="B52:C52"/>
    <mergeCell ref="B53:C53"/>
    <mergeCell ref="B50:C50"/>
    <mergeCell ref="B48:C48"/>
    <mergeCell ref="B54:C54"/>
    <mergeCell ref="B55:C55"/>
    <mergeCell ref="B51:C51"/>
    <mergeCell ref="G5:J5"/>
    <mergeCell ref="A6:F6"/>
    <mergeCell ref="B49:C49"/>
    <mergeCell ref="B57:C57"/>
    <mergeCell ref="B60:C60"/>
    <mergeCell ref="B68:C68"/>
    <mergeCell ref="B74:C74"/>
    <mergeCell ref="B64:C64"/>
    <mergeCell ref="B65:C65"/>
    <mergeCell ref="B66:C66"/>
    <mergeCell ref="B70:C70"/>
    <mergeCell ref="B61:C61"/>
    <mergeCell ref="B58:C58"/>
    <mergeCell ref="B59:C59"/>
    <mergeCell ref="B80:C80"/>
    <mergeCell ref="B67:C67"/>
    <mergeCell ref="B63:C63"/>
    <mergeCell ref="B75:C75"/>
    <mergeCell ref="B137:C137"/>
    <mergeCell ref="B130:C130"/>
    <mergeCell ref="B131:C131"/>
    <mergeCell ref="B62:C62"/>
    <mergeCell ref="B112:C112"/>
    <mergeCell ref="B104:C104"/>
    <mergeCell ref="B109:C109"/>
    <mergeCell ref="B105:C105"/>
    <mergeCell ref="B90:C90"/>
    <mergeCell ref="A91:B91"/>
    <mergeCell ref="B98:C98"/>
    <mergeCell ref="B83:C83"/>
    <mergeCell ref="B84:C84"/>
    <mergeCell ref="B85:C85"/>
    <mergeCell ref="B101:C101"/>
    <mergeCell ref="B102:C102"/>
    <mergeCell ref="B94:C94"/>
    <mergeCell ref="B86:C86"/>
    <mergeCell ref="B82:C82"/>
    <mergeCell ref="B139:C139"/>
    <mergeCell ref="B135:C135"/>
    <mergeCell ref="B116:C116"/>
    <mergeCell ref="B136:C136"/>
    <mergeCell ref="B125:C125"/>
    <mergeCell ref="B133:C133"/>
    <mergeCell ref="B119:C119"/>
    <mergeCell ref="B120:C120"/>
    <mergeCell ref="B121:C121"/>
    <mergeCell ref="B117:C117"/>
    <mergeCell ref="B171:C171"/>
    <mergeCell ref="B169:C169"/>
    <mergeCell ref="B170:C170"/>
    <mergeCell ref="B140:C140"/>
    <mergeCell ref="B147:C147"/>
    <mergeCell ref="B141:C141"/>
    <mergeCell ref="B142:C142"/>
    <mergeCell ref="B145:C145"/>
    <mergeCell ref="B143:C143"/>
    <mergeCell ref="B144:C144"/>
    <mergeCell ref="B146:C146"/>
    <mergeCell ref="B148:C148"/>
    <mergeCell ref="B162:C162"/>
    <mergeCell ref="B154:C154"/>
    <mergeCell ref="B150:C150"/>
    <mergeCell ref="B151:C151"/>
    <mergeCell ref="B168:C168"/>
    <mergeCell ref="B167:C167"/>
    <mergeCell ref="B157:C157"/>
    <mergeCell ref="B161:C161"/>
    <mergeCell ref="B166:C166"/>
    <mergeCell ref="A163:B163"/>
    <mergeCell ref="B165:C165"/>
    <mergeCell ref="B155:C155"/>
    <mergeCell ref="B149:C149"/>
    <mergeCell ref="B152:C152"/>
    <mergeCell ref="B172:C172"/>
    <mergeCell ref="B179:C179"/>
    <mergeCell ref="B202:C202"/>
    <mergeCell ref="B189:C189"/>
    <mergeCell ref="B203:C203"/>
    <mergeCell ref="B204:C204"/>
    <mergeCell ref="B197:C197"/>
    <mergeCell ref="B184:C184"/>
    <mergeCell ref="A198:B198"/>
    <mergeCell ref="B200:C200"/>
    <mergeCell ref="B174:C174"/>
    <mergeCell ref="B180:C180"/>
    <mergeCell ref="B176:C176"/>
    <mergeCell ref="B175:C175"/>
    <mergeCell ref="B177:C177"/>
    <mergeCell ref="B192:C192"/>
    <mergeCell ref="B188:C188"/>
    <mergeCell ref="B190:C190"/>
    <mergeCell ref="B221:C221"/>
    <mergeCell ref="B222:C222"/>
    <mergeCell ref="B230:C230"/>
    <mergeCell ref="B214:C214"/>
    <mergeCell ref="B181:C181"/>
    <mergeCell ref="B218:C218"/>
    <mergeCell ref="B219:C219"/>
    <mergeCell ref="B220:C220"/>
    <mergeCell ref="B215:C215"/>
    <mergeCell ref="B196:C196"/>
    <mergeCell ref="B207:C207"/>
    <mergeCell ref="B205:C205"/>
    <mergeCell ref="B267:C267"/>
    <mergeCell ref="B257:C257"/>
    <mergeCell ref="B226:C226"/>
    <mergeCell ref="B252:C252"/>
    <mergeCell ref="B249:C249"/>
    <mergeCell ref="B244:C244"/>
    <mergeCell ref="B238:C238"/>
    <mergeCell ref="B250:C250"/>
    <mergeCell ref="B228:C228"/>
    <mergeCell ref="B256:C256"/>
    <mergeCell ref="B245:C245"/>
    <mergeCell ref="B246:C246"/>
    <mergeCell ref="B247:C247"/>
    <mergeCell ref="B248:C248"/>
    <mergeCell ref="B251:C251"/>
    <mergeCell ref="B255:C255"/>
    <mergeCell ref="B253:C253"/>
    <mergeCell ref="B254:C254"/>
    <mergeCell ref="B223:C223"/>
    <mergeCell ref="B232:C232"/>
    <mergeCell ref="B224:C224"/>
    <mergeCell ref="B233:C233"/>
    <mergeCell ref="B229:C229"/>
    <mergeCell ref="B231:C231"/>
    <mergeCell ref="B227:C227"/>
    <mergeCell ref="B234:C234"/>
    <mergeCell ref="B258:C258"/>
    <mergeCell ref="B235:C235"/>
    <mergeCell ref="B241:C241"/>
    <mergeCell ref="B242:C242"/>
    <mergeCell ref="B243:C243"/>
    <mergeCell ref="B239:C239"/>
    <mergeCell ref="B240:C240"/>
    <mergeCell ref="B237:C237"/>
    <mergeCell ref="B236:C236"/>
    <mergeCell ref="B225:C22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128</vt:i4>
      </vt:variant>
    </vt:vector>
  </HeadingPairs>
  <TitlesOfParts>
    <vt:vector size="136" baseType="lpstr">
      <vt:lpstr>СВОД</vt:lpstr>
      <vt:lpstr>СТ.210</vt:lpstr>
      <vt:lpstr>СТ.210 (2)</vt:lpstr>
      <vt:lpstr>соц вып</vt:lpstr>
      <vt:lpstr>налоги</vt:lpstr>
      <vt:lpstr>В.р. 810</vt:lpstr>
      <vt:lpstr>прочие кроме закупок</vt:lpstr>
      <vt:lpstr>закупки</vt:lpstr>
      <vt:lpstr>СВОД!bssPhr100</vt:lpstr>
      <vt:lpstr>СВОД!bssPhr101</vt:lpstr>
      <vt:lpstr>СВОД!bssPhr174</vt:lpstr>
      <vt:lpstr>СВОД!bssPhr175</vt:lpstr>
      <vt:lpstr>СВОД!bssPhr184</vt:lpstr>
      <vt:lpstr>СВОД!bssPhr185</vt:lpstr>
      <vt:lpstr>СВОД!bssPhr76</vt:lpstr>
      <vt:lpstr>СВОД!bssPhr77</vt:lpstr>
      <vt:lpstr>СВОД!bssPhr78</vt:lpstr>
      <vt:lpstr>СВОД!bssPhr79</vt:lpstr>
      <vt:lpstr>СВОД!bssPhr80</vt:lpstr>
      <vt:lpstr>СВОД!bssPhr81</vt:lpstr>
      <vt:lpstr>СВОД!bssPhr82</vt:lpstr>
      <vt:lpstr>СВОД!bssPhr83</vt:lpstr>
      <vt:lpstr>СВОД!bssPhr86</vt:lpstr>
      <vt:lpstr>СВОД!bssPhr87</vt:lpstr>
      <vt:lpstr>СВОД!bssPhr88</vt:lpstr>
      <vt:lpstr>СВОД!bssPhr89</vt:lpstr>
      <vt:lpstr>СВОД!bssPhr90</vt:lpstr>
      <vt:lpstr>СВОД!bssPhr98</vt:lpstr>
      <vt:lpstr>СВОД!bssPhr99</vt:lpstr>
      <vt:lpstr>СВОД!ZAP124Q2U9</vt:lpstr>
      <vt:lpstr>СВОД!ZAP129U30E</vt:lpstr>
      <vt:lpstr>СВОД!ZAP13OM31I</vt:lpstr>
      <vt:lpstr>СВОД!ZAP14NC30J</vt:lpstr>
      <vt:lpstr>СВОД!ZAP15022TS</vt:lpstr>
      <vt:lpstr>СВОД!ZAP15CA318</vt:lpstr>
      <vt:lpstr>СВОД!ZAP17M233S</vt:lpstr>
      <vt:lpstr>СВОД!ZAP17NK31G</vt:lpstr>
      <vt:lpstr>СВОД!ZAP17RK321</vt:lpstr>
      <vt:lpstr>СВОД!ZAP19BI344</vt:lpstr>
      <vt:lpstr>СВОД!ZAP1BRI343</vt:lpstr>
      <vt:lpstr>СВОД!ZAP1BTG35T</vt:lpstr>
      <vt:lpstr>СВОД!ZAP1COU36D</vt:lpstr>
      <vt:lpstr>СВОД!ZAP1F783AH</vt:lpstr>
      <vt:lpstr>СВОД!ZAP1FUE376</vt:lpstr>
      <vt:lpstr>СВОД!ZAP1G20377</vt:lpstr>
      <vt:lpstr>СВОД!ZAP1G543AR</vt:lpstr>
      <vt:lpstr>СВОД!ZAP1G7U332</vt:lpstr>
      <vt:lpstr>СВОД!ZAP1G8E333</vt:lpstr>
      <vt:lpstr>СВОД!ZAP1G8I37T</vt:lpstr>
      <vt:lpstr>СВОД!ZAP1H4E384</vt:lpstr>
      <vt:lpstr>СВОД!ZAP1H8C35P</vt:lpstr>
      <vt:lpstr>СВОД!ZAP1HSS395</vt:lpstr>
      <vt:lpstr>СВОД!ZAP1HUI38R</vt:lpstr>
      <vt:lpstr>СВОД!ZAP1IS439F</vt:lpstr>
      <vt:lpstr>СВОД!ZAP1J1M37F</vt:lpstr>
      <vt:lpstr>СВОД!ZAP1J3A3A6</vt:lpstr>
      <vt:lpstr>СВОД!ZAP1JGS38K</vt:lpstr>
      <vt:lpstr>СВОД!ZAP1JOI394</vt:lpstr>
      <vt:lpstr>СВОД!ZAP1KHI37G</vt:lpstr>
      <vt:lpstr>СВОД!ZAP1KIG37H</vt:lpstr>
      <vt:lpstr>СВОД!ZAP1L2E399</vt:lpstr>
      <vt:lpstr>СВОД!ZAP1LS03BH</vt:lpstr>
      <vt:lpstr>СВОД!ZAP1LTA39K</vt:lpstr>
      <vt:lpstr>СВОД!ZAP1M5036Q</vt:lpstr>
      <vt:lpstr>СВОД!ZAP1MMU37A</vt:lpstr>
      <vt:lpstr>СВОД!ZAP1N303BS</vt:lpstr>
      <vt:lpstr>СВОД!ZAP1N9U3ED</vt:lpstr>
      <vt:lpstr>СВОД!ZAP1NNQ3AC</vt:lpstr>
      <vt:lpstr>СВОД!ZAP1Q1K3C9</vt:lpstr>
      <vt:lpstr>СВОД!ZAP1QCO3AN</vt:lpstr>
      <vt:lpstr>СВОД!ZAP1QE43AO</vt:lpstr>
      <vt:lpstr>СВОД!ZAP1QJ23AD</vt:lpstr>
      <vt:lpstr>СВОД!ZAP1QP03BO</vt:lpstr>
      <vt:lpstr>СВОД!ZAP1QQ23AB</vt:lpstr>
      <vt:lpstr>СВОД!ZAP1RT83BF</vt:lpstr>
      <vt:lpstr>СВОД!ZAP1S0M3BR</vt:lpstr>
      <vt:lpstr>СВОД!ZAP1SP23BP</vt:lpstr>
      <vt:lpstr>СВОД!ZAP1SVI3FD</vt:lpstr>
      <vt:lpstr>СВОД!ZAP1T9A3A3</vt:lpstr>
      <vt:lpstr>СВОД!ZAP1TGS3BG</vt:lpstr>
      <vt:lpstr>СВОД!ZAP1TL43AV</vt:lpstr>
      <vt:lpstr>СВОД!ZAP1TMG3B0</vt:lpstr>
      <vt:lpstr>СВОД!ZAP1UCM3EN</vt:lpstr>
      <vt:lpstr>СВОД!ZAP1UOU3DV</vt:lpstr>
      <vt:lpstr>СВОД!ZAP1UUK3BK</vt:lpstr>
      <vt:lpstr>СВОД!ZAP1V4I39I</vt:lpstr>
      <vt:lpstr>СВОД!ZAP206039R</vt:lpstr>
      <vt:lpstr>СВОД!ZAP20MI3B9</vt:lpstr>
      <vt:lpstr>СВОД!ZAP21BG3CH</vt:lpstr>
      <vt:lpstr>СВОД!ZAP21P83E5</vt:lpstr>
      <vt:lpstr>СВОД!ZAP21VM39U</vt:lpstr>
      <vt:lpstr>СВОД!ZAP225O3DJ</vt:lpstr>
      <vt:lpstr>СВОД!ZAP227G3C1</vt:lpstr>
      <vt:lpstr>СВОД!ZAP22HM3GV</vt:lpstr>
      <vt:lpstr>СВОД!ZAP22R43D0</vt:lpstr>
      <vt:lpstr>СВОД!ZAP22SC3H2</vt:lpstr>
      <vt:lpstr>СВОД!ZAP23RA3CE</vt:lpstr>
      <vt:lpstr>СВОД!ZAP25223FB</vt:lpstr>
      <vt:lpstr>СВОД!ZAP25923E2</vt:lpstr>
      <vt:lpstr>СВОД!ZAP259U3EO</vt:lpstr>
      <vt:lpstr>СВОД!ZAP25CK3E3</vt:lpstr>
      <vt:lpstr>СВОД!ZAP25DG3EP</vt:lpstr>
      <vt:lpstr>СВОД!ZAP25K43FS</vt:lpstr>
      <vt:lpstr>СВОД!ZAP261G3FR</vt:lpstr>
      <vt:lpstr>СВОД!ZAP272Q3HT</vt:lpstr>
      <vt:lpstr>СВОД!ZAP27QG3JF</vt:lpstr>
      <vt:lpstr>СВОД!ZAP28163JQ</vt:lpstr>
      <vt:lpstr>СВОД!ZAP28CE3EI</vt:lpstr>
      <vt:lpstr>СВОД!ZAP28CG3EJ</vt:lpstr>
      <vt:lpstr>СВОД!ZAP292C3G6</vt:lpstr>
      <vt:lpstr>СВОД!ZAP29543IP</vt:lpstr>
      <vt:lpstr>СВОД!ZAP295U3G7</vt:lpstr>
      <vt:lpstr>СВОД!ZAP29GQ3EO</vt:lpstr>
      <vt:lpstr>СВОД!ZAP29OA3GI</vt:lpstr>
      <vt:lpstr>СВОД!ZAP29RS3GJ</vt:lpstr>
      <vt:lpstr>СВОД!ZAP2ADC3GP</vt:lpstr>
      <vt:lpstr>СВОД!ZAP2AL83GP</vt:lpstr>
      <vt:lpstr>СВОД!ZAP2AUO3L4</vt:lpstr>
      <vt:lpstr>СВОД!ZAP2B2A3L5</vt:lpstr>
      <vt:lpstr>СВОД!ZAP2BEM3F2</vt:lpstr>
      <vt:lpstr>СВОД!ZAP2C3O3MO</vt:lpstr>
      <vt:lpstr>СВОД!ZAP2CU83DI</vt:lpstr>
      <vt:lpstr>СВОД!ZAP2CUA3DJ</vt:lpstr>
      <vt:lpstr>СВОД!ZAP2CUC3DK</vt:lpstr>
      <vt:lpstr>СВОД!ZAP2CUE3DL</vt:lpstr>
      <vt:lpstr>СВОД!ZAP2CV83DK</vt:lpstr>
      <vt:lpstr>СВОД!ZAP2DEK3KO</vt:lpstr>
      <vt:lpstr>СВОД!ZAP2DJ23F1</vt:lpstr>
      <vt:lpstr>СВОД!ZAP2DQ63F3</vt:lpstr>
      <vt:lpstr>СВОД!ZAP2EJ23NA</vt:lpstr>
      <vt:lpstr>СВОД!ZAP2FRU3IA</vt:lpstr>
      <vt:lpstr>СВОД!ZAP2GOC3M9</vt:lpstr>
      <vt:lpstr>СВОД!ZAP2HBE3J3</vt:lpstr>
      <vt:lpstr>СВОД!ZAP2JFK3JJ</vt:lpstr>
      <vt:lpstr>СВОД!ZAP2S6K3LT</vt:lpstr>
      <vt:lpstr>СВОД!ZAP2SA63LU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User</cp:lastModifiedBy>
  <cp:lastPrinted>2018-08-08T07:18:19Z</cp:lastPrinted>
  <dcterms:created xsi:type="dcterms:W3CDTF">2016-10-24T05:01:24Z</dcterms:created>
  <dcterms:modified xsi:type="dcterms:W3CDTF">2019-01-15T09:05:16Z</dcterms:modified>
</cp:coreProperties>
</file>